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Violencia Segundo trimestre 2022\"/>
    </mc:Choice>
  </mc:AlternateContent>
  <xr:revisionPtr revIDLastSave="0" documentId="13_ncr:1_{300191A6-7BA1-48E4-8AE9-417205912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Sentencias" sheetId="15" r:id="rId14"/>
    <sheet name="Audiencias_Pers Enjuic por Sexo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F16" i="3"/>
  <c r="F20" i="3"/>
  <c r="F24" i="3"/>
  <c r="F11" i="3"/>
  <c r="F15" i="3"/>
  <c r="F19" i="3"/>
  <c r="F23" i="3"/>
  <c r="F27" i="3"/>
  <c r="F14" i="3"/>
  <c r="F18" i="3"/>
  <c r="F22" i="3"/>
  <c r="F26" i="3"/>
  <c r="F13" i="3"/>
  <c r="F17" i="3"/>
  <c r="F21" i="3"/>
  <c r="F25" i="3"/>
  <c r="G33" i="4"/>
  <c r="G34" i="4"/>
  <c r="H34" i="4"/>
  <c r="G35" i="4"/>
  <c r="H35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L28" i="4" l="1"/>
  <c r="F28" i="4"/>
  <c r="H28" i="4"/>
  <c r="G28" i="4"/>
  <c r="G36" i="4"/>
  <c r="H33" i="4"/>
  <c r="F33" i="4"/>
  <c r="N28" i="4"/>
  <c r="M28" i="4"/>
  <c r="G50" i="4" l="1"/>
  <c r="F50" i="4"/>
  <c r="H50" i="4"/>
  <c r="R28" i="2"/>
  <c r="O28" i="2"/>
  <c r="N28" i="2"/>
  <c r="M28" i="2"/>
  <c r="L28" i="2"/>
  <c r="Q28" i="2"/>
  <c r="P28" i="2"/>
  <c r="Z28" i="15" l="1"/>
  <c r="V28" i="15"/>
  <c r="U28" i="15"/>
  <c r="Z27" i="15"/>
  <c r="Y27" i="15"/>
  <c r="V27" i="15"/>
  <c r="Z26" i="15"/>
  <c r="V26" i="15"/>
  <c r="Z25" i="15"/>
  <c r="V25" i="15"/>
  <c r="Z24" i="15"/>
  <c r="V24" i="15"/>
  <c r="Z23" i="15"/>
  <c r="V23" i="15"/>
  <c r="Z22" i="15"/>
  <c r="V22" i="15"/>
  <c r="Z21" i="15"/>
  <c r="V21" i="15"/>
  <c r="Z20" i="15"/>
  <c r="V20" i="15"/>
  <c r="Z19" i="15"/>
  <c r="Y28" i="15" l="1"/>
  <c r="U12" i="15"/>
  <c r="Y12" i="15"/>
  <c r="U13" i="15"/>
  <c r="Y13" i="15"/>
  <c r="U14" i="15"/>
  <c r="Y14" i="15"/>
  <c r="U15" i="15"/>
  <c r="Y15" i="15"/>
  <c r="U16" i="15"/>
  <c r="Y16" i="15"/>
  <c r="U17" i="15"/>
  <c r="Y17" i="15"/>
  <c r="U18" i="15"/>
  <c r="Y18" i="15"/>
  <c r="U19" i="15"/>
  <c r="Y19" i="15"/>
  <c r="U20" i="15"/>
  <c r="Y20" i="15"/>
  <c r="U21" i="15"/>
  <c r="Y21" i="15"/>
  <c r="U22" i="15"/>
  <c r="Y22" i="15"/>
  <c r="U23" i="15"/>
  <c r="Y23" i="15"/>
  <c r="U24" i="15"/>
  <c r="Y24" i="15"/>
  <c r="U25" i="15"/>
  <c r="Y25" i="15"/>
  <c r="U26" i="15"/>
  <c r="Y26" i="15"/>
  <c r="U27" i="15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T20" i="15"/>
  <c r="X20" i="15"/>
  <c r="T21" i="15"/>
  <c r="X21" i="15"/>
  <c r="T22" i="15"/>
  <c r="X22" i="15"/>
  <c r="T23" i="15"/>
  <c r="X23" i="15"/>
  <c r="T24" i="15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S20" i="15" l="1"/>
  <c r="W23" i="15"/>
  <c r="W19" i="15"/>
  <c r="S24" i="15"/>
  <c r="W15" i="15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L28" i="13"/>
  <c r="D28" i="14"/>
  <c r="L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L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G28" i="8" l="1"/>
  <c r="D28" i="7"/>
  <c r="K28" i="7"/>
  <c r="I28" i="7"/>
  <c r="C28" i="7"/>
  <c r="J28" i="7"/>
  <c r="L28" i="7"/>
  <c r="G28" i="7"/>
  <c r="H28" i="7"/>
  <c r="E28" i="7"/>
  <c r="F28" i="7"/>
  <c r="C28" i="8"/>
  <c r="C28" i="6" l="1"/>
  <c r="F28" i="6"/>
  <c r="E28" i="6"/>
  <c r="H28" i="6"/>
  <c r="L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I28" i="4"/>
  <c r="J28" i="5"/>
  <c r="I28" i="2"/>
  <c r="D28" i="3"/>
  <c r="K28" i="4"/>
  <c r="I28" i="5"/>
  <c r="H28" i="2"/>
  <c r="I28" i="3"/>
  <c r="J28" i="4"/>
  <c r="H28" i="5"/>
  <c r="G28" i="2"/>
  <c r="C28" i="5"/>
  <c r="F28" i="3" l="1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O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<sst xmlns="http://schemas.openxmlformats.org/spreadsheetml/2006/main" count="705" uniqueCount="129">
  <si>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</si>
  <si>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</si>
  <si>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</si>
  <si>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</si>
  <si>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</si>
  <si>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</si>
  <si>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</si>
  <si>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</si>
  <si>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</si>
  <si>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</si>
  <si>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</si>
  <si>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</si>
  <si>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</si>
  <si>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</si>
  <si>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</si>
  <si>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</si>
  <si>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</si>
  <si>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</si>
  <si>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</si>
  <si>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</si>
  <si>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</si>
  <si>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</si>
  <si>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</si>
  <si>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</si>
  <si>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</si>
  <si>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</si>
  <si>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</si>
  <si>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</si>
  <si>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</si>
  <si>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</si>
  <si>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</si>
  <si>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</si>
  <si>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</si>
  <si>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</si>
  <si>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</si>
  <si>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</si>
  <si>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</si>
  <si>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</si>
  <si>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</si>
  <si>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</si>
  <si>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</si>
  <si>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</si>
  <si>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</si>
  <si>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</si>
  <si>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</si>
  <si>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</si>
  <si>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</si>
  <si>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</si>
  <si>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</si>
  <si>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</si>
  <si>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</si>
  <si>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</si>
  <si>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</si>
  <si>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</si>
  <si>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</si>
  <si>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</si>
  <si>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</si>
  <si>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</si>
  <si>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</si>
  <si>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</si>
  <si>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</si>
  <si>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</si>
  <si>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</si>
  <si>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</si>
  <si>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</si>
  <si>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</si>
  <si>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</si>
  <si>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</si>
  <si>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</si>
  <si>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</si>
  <si>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</si>
  <si>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</si>
  <si>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</si>
  <si>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</si>
  <si>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</si>
  <si>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</si>
  <si>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</si>
  <si>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</si>
  <si>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</si>
  <si>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</si>
  <si>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</si>
  <si>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</si>
  <si>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</si>
  <si>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</si>
  <si>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</si>
  <si>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</si>
  <si>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</si>
  <si>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</si>
  <si>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</si>
  <si>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</si>
  <si>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</si>
  <si>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</si>
  <si>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</si>
  <si>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</si>
  <si>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</si>
  <si>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</si>
  <si>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</si>
  <si>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</si>
  <si>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</si>
  <si>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</si>
  <si>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</si>
  <si>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</si>
  <si>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</si>
  <si>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</si>
  <si>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</si>
  <si>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</si>
  <si>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</si>
  <si>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</si>
  <si>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</si>
  <si>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</si>
  <si>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Juzgados de Guardia/Asuntos</t>
  </si>
  <si>
    <t>Juzgados de Guardia/Órdenes de Protección</t>
  </si>
  <si>
    <t>Víctimas menores de violencia de género</t>
  </si>
  <si>
    <t>Víctimas menores
Españolas</t>
  </si>
  <si>
    <t>Víctimas menores
Extranjeras</t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</si>
  <si>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
Menores Tutelados víctimas de violencia</t>
    </r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</si>
  <si>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Víctimas Menores Tuteladas Extranjeras</t>
    </r>
  </si>
  <si>
    <r>
      <t>Total</t>
    </r>
    <r>
      <rPr>
        <b/>
        <sz val="11"/>
        <color rgb="FFFF0000"/>
        <rFont val="Verdana"/>
        <family val="2"/>
      </rPr>
      <t xml:space="preserve">* </t>
    </r>
    <r>
      <rPr>
        <b/>
        <sz val="11"/>
        <color theme="4"/>
        <rFont val="Verdana"/>
        <family val="2"/>
      </rPr>
      <t>Víctimas Menores Tuteladas Españolas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</si>
  <si>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Tuteladas incluye tanto mujeres como hombres menores</t>
    </r>
  </si>
  <si>
    <t>2º trimestre 2021</t>
  </si>
  <si>
    <t>2º trimestre 2022</t>
  </si>
  <si>
    <t>2º trimestre 2022/2º trimestre 2021</t>
  </si>
  <si>
    <t>Evolución 
2º trimestre 2022/2º trimestre 2021</t>
  </si>
  <si>
    <t>2º trimestre 2021
Con Imposición de medidas</t>
  </si>
  <si>
    <t>2º trimestre 2021
Sin Imposicion de Medidas</t>
  </si>
  <si>
    <t>2º trimestre 2022
Con Imposición de medidas</t>
  </si>
  <si>
    <t>2º trimestre 2022
Sin Imposicion de Medidas</t>
  </si>
  <si>
    <t>Evolución
2º trimestre 2022/2º trimestre 2021
Con Imposición de medidas</t>
  </si>
  <si>
    <t>Evolución
2º trimestre 2022/2º trimestre 2021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</si>
</sst>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56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horizontal="right" vertical="center"/>
    </xf>
    <xf numFmtId="165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 de 2022</a:t>
          </a: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53976</xdr:colOff>
      <xdr:row>2</xdr:row>
      <xdr:rowOff>88901</xdr:rowOff>
    </xdr:from>
    <xdr:to>
      <xdr:col>16</xdr:col>
      <xdr:colOff>130175</xdr:colOff>
      <xdr:row>5</xdr:row>
      <xdr:rowOff>79376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4817726" y="406401"/>
          <a:ext cx="742949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581025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596576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219076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234631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615626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666750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647699</xdr:colOff>
      <xdr:row>7</xdr:row>
      <xdr:rowOff>219075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12</xdr:col>
      <xdr:colOff>1143000</xdr:colOff>
      <xdr:row>6</xdr:row>
      <xdr:rowOff>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097000" y="4286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552451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568006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L34"/>
  <sheetViews>
    <sheetView tabSelected="1" workbookViewId="0"/>
  </sheetViews>
  <sheetFormatPr baseColWidth="10" defaultRowHeight="12.75" x14ac:dyDescent="0.2"/>
  <cols>
    <col min="5" max="5" width="12.75" customWidth="1"/>
  </cols>
  <sheetData>
    <row r="16" spans="2:6" ht="14.25" x14ac:dyDescent="0.2">
      <c r="B16" s="26" t="s">
        <v>1</v>
      </c>
      <c r="C16" s="26"/>
      <c r="D16" s="26"/>
      <c r="E16" s="26"/>
      <c r="F16" s="26"/>
    </row>
    <row r="17" spans="2:12" ht="14.25" x14ac:dyDescent="0.2">
      <c r="B17" s="1"/>
      <c r="C17" s="1"/>
      <c r="D17" s="1"/>
      <c r="E17" s="1"/>
      <c r="F17" s="1"/>
    </row>
    <row r="18" spans="2:12" ht="14.25" x14ac:dyDescent="0.2">
      <c r="B18" s="26" t="s">
        <v>103</v>
      </c>
      <c r="C18" s="26"/>
      <c r="D18" s="26"/>
      <c r="E18" s="26"/>
      <c r="F18" s="1"/>
    </row>
    <row r="19" spans="2:12" ht="14.25" x14ac:dyDescent="0.2">
      <c r="B19" s="26" t="s">
        <v>104</v>
      </c>
      <c r="C19" s="26"/>
      <c r="D19" s="26"/>
      <c r="E19" s="26"/>
      <c r="F19" s="1"/>
    </row>
    <row r="20" spans="2:12" ht="14.25" x14ac:dyDescent="0.2">
      <c r="B20" s="26" t="s">
        <v>105</v>
      </c>
      <c r="C20" s="26"/>
      <c r="D20" s="26"/>
      <c r="E20" s="26"/>
      <c r="F20" s="1"/>
    </row>
    <row r="21" spans="2:12" ht="14.25" x14ac:dyDescent="0.2">
      <c r="B21" s="26" t="s">
        <v>106</v>
      </c>
      <c r="C21" s="26"/>
      <c r="D21" s="26"/>
      <c r="E21" s="26"/>
      <c r="F21" s="1"/>
    </row>
    <row r="22" spans="2:12" ht="14.25" x14ac:dyDescent="0.2">
      <c r="B22" s="1" t="s">
        <v>107</v>
      </c>
      <c r="C22" s="1"/>
      <c r="D22" s="1"/>
      <c r="E22" s="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6"/>
      <c r="E24" s="16"/>
      <c r="F24" s="16"/>
      <c r="G24" s="16"/>
      <c r="H24" s="17"/>
      <c r="I24" s="17"/>
    </row>
    <row r="25" spans="2:12" ht="15" customHeight="1" x14ac:dyDescent="0.2">
      <c r="B25" s="26" t="s">
        <v>61</v>
      </c>
      <c r="C25" s="26"/>
      <c r="D25" s="26"/>
      <c r="E25" s="26"/>
      <c r="F25" s="26"/>
      <c r="G25" s="26"/>
      <c r="H25" s="26"/>
      <c r="I25" s="26"/>
    </row>
    <row r="26" spans="2:12" ht="14.25" x14ac:dyDescent="0.2">
      <c r="B26" s="26" t="s">
        <v>66</v>
      </c>
      <c r="C26" s="26"/>
      <c r="D26" s="26"/>
      <c r="E26" s="26"/>
      <c r="F26" s="26"/>
      <c r="G26" s="26"/>
      <c r="H26" s="26"/>
      <c r="I26" s="26"/>
    </row>
    <row r="27" spans="2:12" ht="14.25" x14ac:dyDescent="0.2">
      <c r="B27" s="26" t="s">
        <v>67</v>
      </c>
      <c r="C27" s="26"/>
      <c r="D27" s="26"/>
      <c r="E27" s="26"/>
      <c r="F27" s="26"/>
      <c r="G27" s="26"/>
      <c r="H27" s="26"/>
      <c r="I27" s="26"/>
    </row>
    <row r="28" spans="2:12" ht="14.25" x14ac:dyDescent="0.2">
      <c r="B28" s="26" t="s">
        <v>0</v>
      </c>
      <c r="C28" s="26"/>
      <c r="D28" s="26"/>
      <c r="E28" s="26"/>
      <c r="F28" s="26"/>
      <c r="G28" s="26"/>
      <c r="H28" s="26"/>
      <c r="I28" s="26"/>
    </row>
    <row r="29" spans="2:12" ht="14.25" x14ac:dyDescent="0.2">
      <c r="B29" s="26" t="s">
        <v>108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2" ht="14.25" x14ac:dyDescent="0.2">
      <c r="B30" s="26" t="s">
        <v>110</v>
      </c>
      <c r="C30" s="26"/>
      <c r="D30" s="26"/>
      <c r="E30" s="26"/>
      <c r="F30" s="1"/>
      <c r="G30" s="1"/>
      <c r="H30" s="1"/>
      <c r="I30" s="1"/>
      <c r="J30" s="1"/>
      <c r="K30" s="1"/>
      <c r="L30" s="1"/>
    </row>
    <row r="31" spans="2:12" ht="14.25" x14ac:dyDescent="0.2">
      <c r="B31" s="26" t="s">
        <v>111</v>
      </c>
      <c r="C31" s="26"/>
      <c r="D31" s="26"/>
      <c r="E31" s="26"/>
      <c r="F31" s="1"/>
      <c r="G31" s="1"/>
      <c r="H31" s="1"/>
      <c r="I31" s="1"/>
      <c r="J31" s="1"/>
      <c r="K31" s="1"/>
      <c r="L31" s="1"/>
    </row>
    <row r="32" spans="2:12" ht="14.25" x14ac:dyDescent="0.2">
      <c r="B32" s="26" t="s">
        <v>91</v>
      </c>
      <c r="C32" s="26"/>
      <c r="D32" s="26"/>
      <c r="E32" s="26"/>
      <c r="F32" s="26"/>
      <c r="G32" s="26"/>
      <c r="H32" s="26"/>
      <c r="I32" s="26"/>
    </row>
    <row r="33" spans="2:9" ht="14.25" x14ac:dyDescent="0.2">
      <c r="B33" s="26" t="s">
        <v>92</v>
      </c>
      <c r="C33" s="26"/>
      <c r="D33" s="26"/>
      <c r="E33" s="26"/>
      <c r="F33" s="26"/>
      <c r="G33" s="26"/>
      <c r="H33" s="26"/>
      <c r="I33" s="26"/>
    </row>
    <row r="34" spans="2:9" ht="14.25" x14ac:dyDescent="0.2">
      <c r="B34" s="26" t="s">
        <v>102</v>
      </c>
      <c r="C34" s="26"/>
      <c r="D34" s="26"/>
      <c r="E34" s="26"/>
      <c r="F34" s="26"/>
      <c r="G34" s="26"/>
      <c r="H34" s="26"/>
      <c r="I34" s="26"/>
    </row>
  </sheetData>
  <mergeCells count="19">
    <mergeCell ref="B16:F16"/>
    <mergeCell ref="B28:I28"/>
    <mergeCell ref="B32:I32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  <mergeCell ref="B34:I34"/>
    <mergeCell ref="B25:I25"/>
    <mergeCell ref="B27:I27"/>
    <mergeCell ref="B33:I33"/>
    <mergeCell ref="B29:L29"/>
    <mergeCell ref="B30:E30"/>
    <mergeCell ref="B31:E31"/>
  </mergeCells>
  <hyperlinks>
    <hyperlink ref="B18" location="'Evolución Denuncias'!A1" display="Denuncias" xr:uid="{00000000-0004-0000-0000-000000000000}"/>
    <hyperlink ref="B19" location="'Evolución Renuncias'!A1" display="Renuncias" xr:uid="{00000000-0004-0000-0000-000001000000}"/>
    <hyperlink ref="B20" location="'Evolución Víctimas'!A1" display="Víctimas" xr:uid="{00000000-0004-0000-0000-000002000000}"/>
    <hyperlink ref="B21" location="'Total Órdenes y Medidas'!A1" display="Órdenes y Medidas" xr:uid="{00000000-0004-0000-0000-000003000000}"/>
    <hyperlink ref="B22" location="'Personas Enjuiciadas'!A1" display="Personas Enjuiciadas" xr:uid="{00000000-0004-0000-0000-000004000000}"/>
    <hyperlink ref="B32" location="Aud.Prov.!A1" display="Audiencia Provincial" xr:uid="{00000000-0004-0000-0000-000005000000}"/>
    <hyperlink ref="B24" location="Penal!A1" display="Juzgado de lo Penal" xr:uid="{00000000-0004-0000-0000-000006000000}"/>
    <hyperlink ref="B26" location="'Jdos Menores_Personas Enjuiciad'!A1" display="Juzgados de Menores/Procesos de Violencia de Género/Personas Enjuiciadas" xr:uid="{00000000-0004-0000-0000-000007000000}"/>
    <hyperlink ref="B28" location="Guardia!A1" display="Juzgado de Instrucción en funciones de Guardia" xr:uid="{00000000-0004-0000-0000-000008000000}"/>
    <hyperlink ref="B20:C20" location="'Evolución Víctimas'!A1" display="Víctimas" xr:uid="{00000000-0004-0000-0000-000009000000}"/>
    <hyperlink ref="B21:C21" location="'Evolución Órdenes y Medidas'!A1" display="Órdenes y Medidas" xr:uid="{00000000-0004-0000-0000-00000A000000}"/>
    <hyperlink ref="B22:C22" location="'Personas Enjuiciadas'!A1" display="Personas Enjuiciadas" xr:uid="{00000000-0004-0000-0000-00000B000000}"/>
    <hyperlink ref="B24:I24" location="'Jdos Penal_Personas Enjuiciadas'!A1" display="Juzgados de lo Penal/Procesos de Violencia de Género/Personas Enjuiciadas" xr:uid="{00000000-0004-0000-0000-00000C000000}"/>
    <hyperlink ref="B25" location="'Jdos Penal_Sentencias'!A1" display="Juzgados de lo Penal/Procesos de Violencia de Género/Sentencias" xr:uid="{00000000-0004-0000-0000-00000D000000}"/>
    <hyperlink ref="B27" location="'Jdos Menores_Personas Enjuiciad'!A1" display="Juzgados de Menores/Procesos de Violencia de Género/Personas Enjuiciadas" xr:uid="{00000000-0004-0000-0000-00000E000000}"/>
    <hyperlink ref="B27:I27" location="'Jdos Menores_Sentencias'!A1" display="Juzgados de Menores/Procesos de Violencia de Género/Sentencias" xr:uid="{00000000-0004-0000-0000-00000F000000}"/>
    <hyperlink ref="B28:I28" location="'Jdos Guardia_Asuntos'!A1" display="Juzgados de Instrucción en funciones de Guardia/Procesos de Violencia de Género" xr:uid="{00000000-0004-0000-0000-000010000000}"/>
    <hyperlink ref="B29" location="Guardia!A1" display="Juzgado de Instrucción en funciones de Guardia" xr:uid="{00000000-0004-0000-0000-000011000000}"/>
    <hyperlink ref="B29:I29" location="'Jdos Guardia_Órdenes Protección'!A1" display="Juzgados de Instrucción en funciones de Guardia/Procesos de Violencia de Género" xr:uid="{00000000-0004-0000-0000-000012000000}"/>
    <hyperlink ref="B32:I32" location="'Audiencias_Pers Enjuiciadas'!A1" display="Audiencia Provincial/Procesos de Violencia de Género/Total Personas Enjuiciadas" xr:uid="{00000000-0004-0000-0000-000013000000}"/>
    <hyperlink ref="B33:I33" location="'Audiencias_Pers Enjuic por Sexo'!A1" display="Audiencia Provincial/Procesos de Violencia de Género/Personas Enjuiciadas por Sexo" xr:uid="{00000000-0004-0000-0000-000014000000}"/>
    <hyperlink ref="B34:I34" location="Audiencias_Sentencias!A1" display="Audiencia Provincial/Procesos de Violencia de Género/Sentencias" xr:uid="{00000000-0004-0000-0000-000015000000}"/>
    <hyperlink ref="B30:E30" location="'Jdos Guardia_Asuntos'!A1" display="Juzgados de Guardia/Asuntos" xr:uid="{00000000-0004-0000-0000-000016000000}"/>
    <hyperlink ref="B31:F31" location="'Jdos Guardia_Órdenes Protección'!A1" display="Juzgados de Guardia/Órdenes de Protección" xr:uid="{00000000-0004-0000-0000-00001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J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27" t="s">
        <v>119</v>
      </c>
      <c r="D9" s="28"/>
      <c r="E9" s="28"/>
      <c r="F9" s="28"/>
      <c r="G9" s="27" t="s">
        <v>120</v>
      </c>
      <c r="H9" s="28"/>
      <c r="I9" s="28"/>
      <c r="J9" s="28"/>
    </row>
    <row r="10" spans="2:10" ht="44.25" customHeight="1" thickBot="1" x14ac:dyDescent="0.25">
      <c r="C10" s="10" t="s">
        <v>68</v>
      </c>
      <c r="D10" s="10" t="s">
        <v>69</v>
      </c>
      <c r="E10" s="10" t="s">
        <v>70</v>
      </c>
      <c r="F10" s="10" t="s">
        <v>71</v>
      </c>
      <c r="G10" s="10" t="s">
        <v>68</v>
      </c>
      <c r="H10" s="10" t="s">
        <v>69</v>
      </c>
      <c r="I10" s="10" t="s">
        <v>70</v>
      </c>
      <c r="J10" s="10" t="s">
        <v>71</v>
      </c>
    </row>
    <row r="11" spans="2:10" ht="20.100000000000001" customHeight="1" thickBot="1" x14ac:dyDescent="0.25">
      <c r="B11" s="5" t="s">
        <v>2</v>
      </c>
      <c r="C11" s="11">
        <f>SUM(D11:E11)</f>
        <v>20</v>
      </c>
      <c r="D11" s="21">
        <v>16</v>
      </c>
      <c r="E11" s="21">
        <v>4</v>
      </c>
      <c r="F11" s="21">
        <v>14</v>
      </c>
      <c r="G11" s="11">
        <f>SUM(H11:I11)</f>
        <v>24</v>
      </c>
      <c r="H11" s="21">
        <v>22</v>
      </c>
      <c r="I11" s="21">
        <v>2</v>
      </c>
      <c r="J11" s="21">
        <v>16</v>
      </c>
    </row>
    <row r="12" spans="2:10" ht="20.100000000000001" customHeight="1" thickBot="1" x14ac:dyDescent="0.25">
      <c r="B12" s="6" t="s">
        <v>3</v>
      </c>
      <c r="C12" s="11">
        <f t="shared" ref="C12:C27" si="0">SUM(D12:E12)</f>
        <v>1</v>
      </c>
      <c r="D12" s="21">
        <v>1</v>
      </c>
      <c r="E12" s="21">
        <v>0</v>
      </c>
      <c r="F12" s="21">
        <v>1</v>
      </c>
      <c r="G12" s="11">
        <f t="shared" ref="G12:G27" si="1">SUM(H12:I12)</f>
        <v>2</v>
      </c>
      <c r="H12" s="21">
        <v>2</v>
      </c>
      <c r="I12" s="21">
        <v>0</v>
      </c>
      <c r="J12" s="21">
        <v>2</v>
      </c>
    </row>
    <row r="13" spans="2:10" ht="20.100000000000001" customHeight="1" thickBot="1" x14ac:dyDescent="0.25">
      <c r="B13" s="6" t="s">
        <v>4</v>
      </c>
      <c r="C13" s="11">
        <f t="shared" si="0"/>
        <v>0</v>
      </c>
      <c r="D13" s="21">
        <v>0</v>
      </c>
      <c r="E13" s="21">
        <v>0</v>
      </c>
      <c r="F13" s="21">
        <v>0</v>
      </c>
      <c r="G13" s="11">
        <f t="shared" si="1"/>
        <v>1</v>
      </c>
      <c r="H13" s="21">
        <v>1</v>
      </c>
      <c r="I13" s="21">
        <v>0</v>
      </c>
      <c r="J13" s="21">
        <v>1</v>
      </c>
    </row>
    <row r="14" spans="2:10" ht="20.100000000000001" customHeight="1" thickBot="1" x14ac:dyDescent="0.25">
      <c r="B14" s="6" t="s">
        <v>5</v>
      </c>
      <c r="C14" s="11">
        <f t="shared" si="0"/>
        <v>3</v>
      </c>
      <c r="D14" s="21">
        <v>3</v>
      </c>
      <c r="E14" s="21">
        <v>0</v>
      </c>
      <c r="F14" s="21">
        <v>2</v>
      </c>
      <c r="G14" s="11">
        <f t="shared" si="1"/>
        <v>8</v>
      </c>
      <c r="H14" s="21">
        <v>8</v>
      </c>
      <c r="I14" s="21">
        <v>0</v>
      </c>
      <c r="J14" s="21">
        <v>8</v>
      </c>
    </row>
    <row r="15" spans="2:10" ht="20.100000000000001" customHeight="1" thickBot="1" x14ac:dyDescent="0.25">
      <c r="B15" s="6" t="s">
        <v>6</v>
      </c>
      <c r="C15" s="11">
        <f t="shared" si="0"/>
        <v>9</v>
      </c>
      <c r="D15" s="21">
        <v>8</v>
      </c>
      <c r="E15" s="21">
        <v>1</v>
      </c>
      <c r="F15" s="21">
        <v>6</v>
      </c>
      <c r="G15" s="11">
        <f t="shared" si="1"/>
        <v>11</v>
      </c>
      <c r="H15" s="21">
        <v>10</v>
      </c>
      <c r="I15" s="21">
        <v>1</v>
      </c>
      <c r="J15" s="21">
        <v>9</v>
      </c>
    </row>
    <row r="16" spans="2:10" ht="20.100000000000001" customHeight="1" thickBot="1" x14ac:dyDescent="0.25">
      <c r="B16" s="6" t="s">
        <v>7</v>
      </c>
      <c r="C16" s="11">
        <f t="shared" si="0"/>
        <v>0</v>
      </c>
      <c r="D16" s="21">
        <v>0</v>
      </c>
      <c r="E16" s="21">
        <v>0</v>
      </c>
      <c r="F16" s="21">
        <v>0</v>
      </c>
      <c r="G16" s="11">
        <f t="shared" si="1"/>
        <v>1</v>
      </c>
      <c r="H16" s="21">
        <v>1</v>
      </c>
      <c r="I16" s="21">
        <v>0</v>
      </c>
      <c r="J16" s="21">
        <v>1</v>
      </c>
    </row>
    <row r="17" spans="2:10" ht="20.100000000000001" customHeight="1" thickBot="1" x14ac:dyDescent="0.25">
      <c r="B17" s="6" t="s">
        <v>8</v>
      </c>
      <c r="C17" s="11">
        <f t="shared" si="0"/>
        <v>2</v>
      </c>
      <c r="D17" s="21">
        <v>1</v>
      </c>
      <c r="E17" s="21">
        <v>1</v>
      </c>
      <c r="F17" s="21">
        <v>1</v>
      </c>
      <c r="G17" s="11">
        <f t="shared" si="1"/>
        <v>6</v>
      </c>
      <c r="H17" s="21">
        <v>4</v>
      </c>
      <c r="I17" s="21">
        <v>2</v>
      </c>
      <c r="J17" s="21">
        <v>3</v>
      </c>
    </row>
    <row r="18" spans="2:10" ht="20.100000000000001" customHeight="1" thickBot="1" x14ac:dyDescent="0.25">
      <c r="B18" s="6" t="s">
        <v>9</v>
      </c>
      <c r="C18" s="11">
        <f t="shared" si="0"/>
        <v>2</v>
      </c>
      <c r="D18" s="21">
        <v>0</v>
      </c>
      <c r="E18" s="21">
        <v>2</v>
      </c>
      <c r="F18" s="21">
        <v>0</v>
      </c>
      <c r="G18" s="11">
        <f t="shared" si="1"/>
        <v>1</v>
      </c>
      <c r="H18" s="21">
        <v>1</v>
      </c>
      <c r="I18" s="21">
        <v>0</v>
      </c>
      <c r="J18" s="21">
        <v>0</v>
      </c>
    </row>
    <row r="19" spans="2:10" ht="20.100000000000001" customHeight="1" thickBot="1" x14ac:dyDescent="0.25">
      <c r="B19" s="6" t="s">
        <v>10</v>
      </c>
      <c r="C19" s="11">
        <f t="shared" si="0"/>
        <v>2</v>
      </c>
      <c r="D19" s="21">
        <v>2</v>
      </c>
      <c r="E19" s="21">
        <v>0</v>
      </c>
      <c r="F19" s="21">
        <v>2</v>
      </c>
      <c r="G19" s="11">
        <f t="shared" si="1"/>
        <v>9</v>
      </c>
      <c r="H19" s="21">
        <v>8</v>
      </c>
      <c r="I19" s="21">
        <v>1</v>
      </c>
      <c r="J19" s="21">
        <v>8</v>
      </c>
    </row>
    <row r="20" spans="2:10" ht="20.100000000000001" customHeight="1" thickBot="1" x14ac:dyDescent="0.25">
      <c r="B20" s="6" t="s">
        <v>11</v>
      </c>
      <c r="C20" s="11">
        <f t="shared" si="0"/>
        <v>12</v>
      </c>
      <c r="D20" s="21">
        <v>12</v>
      </c>
      <c r="E20" s="21">
        <v>0</v>
      </c>
      <c r="F20" s="21">
        <v>11</v>
      </c>
      <c r="G20" s="11">
        <f t="shared" si="1"/>
        <v>7</v>
      </c>
      <c r="H20" s="21">
        <v>6</v>
      </c>
      <c r="I20" s="21">
        <v>1</v>
      </c>
      <c r="J20" s="21">
        <v>4</v>
      </c>
    </row>
    <row r="21" spans="2:10" ht="20.100000000000001" customHeight="1" thickBot="1" x14ac:dyDescent="0.25">
      <c r="B21" s="6" t="s">
        <v>12</v>
      </c>
      <c r="C21" s="11">
        <f t="shared" si="0"/>
        <v>1</v>
      </c>
      <c r="D21" s="21">
        <v>1</v>
      </c>
      <c r="E21" s="21">
        <v>0</v>
      </c>
      <c r="F21" s="21">
        <v>1</v>
      </c>
      <c r="G21" s="11">
        <f t="shared" si="1"/>
        <v>2</v>
      </c>
      <c r="H21" s="21">
        <v>2</v>
      </c>
      <c r="I21" s="21">
        <v>0</v>
      </c>
      <c r="J21" s="21">
        <v>2</v>
      </c>
    </row>
    <row r="22" spans="2:10" ht="20.100000000000001" customHeight="1" thickBot="1" x14ac:dyDescent="0.25">
      <c r="B22" s="6" t="s">
        <v>13</v>
      </c>
      <c r="C22" s="11">
        <f t="shared" si="0"/>
        <v>1</v>
      </c>
      <c r="D22" s="21">
        <v>0</v>
      </c>
      <c r="E22" s="21">
        <v>1</v>
      </c>
      <c r="F22" s="21">
        <v>0</v>
      </c>
      <c r="G22" s="11">
        <f t="shared" si="1"/>
        <v>3</v>
      </c>
      <c r="H22" s="21">
        <v>1</v>
      </c>
      <c r="I22" s="21">
        <v>2</v>
      </c>
      <c r="J22" s="21">
        <v>0</v>
      </c>
    </row>
    <row r="23" spans="2:10" ht="20.100000000000001" customHeight="1" thickBot="1" x14ac:dyDescent="0.25">
      <c r="B23" s="6" t="s">
        <v>14</v>
      </c>
      <c r="C23" s="11">
        <f t="shared" si="0"/>
        <v>2</v>
      </c>
      <c r="D23" s="21">
        <v>2</v>
      </c>
      <c r="E23" s="21">
        <v>0</v>
      </c>
      <c r="F23" s="21">
        <v>2</v>
      </c>
      <c r="G23" s="11">
        <f t="shared" si="1"/>
        <v>3</v>
      </c>
      <c r="H23" s="21">
        <v>2</v>
      </c>
      <c r="I23" s="21">
        <v>1</v>
      </c>
      <c r="J23" s="21">
        <v>0</v>
      </c>
    </row>
    <row r="24" spans="2:10" ht="20.100000000000001" customHeight="1" thickBot="1" x14ac:dyDescent="0.25">
      <c r="B24" s="6" t="s">
        <v>15</v>
      </c>
      <c r="C24" s="11">
        <f t="shared" si="0"/>
        <v>4</v>
      </c>
      <c r="D24" s="21">
        <v>4</v>
      </c>
      <c r="E24" s="21">
        <v>0</v>
      </c>
      <c r="F24" s="21">
        <v>4</v>
      </c>
      <c r="G24" s="11">
        <f t="shared" si="1"/>
        <v>5</v>
      </c>
      <c r="H24" s="21">
        <v>5</v>
      </c>
      <c r="I24" s="21">
        <v>0</v>
      </c>
      <c r="J24" s="21">
        <v>5</v>
      </c>
    </row>
    <row r="25" spans="2:10" ht="20.100000000000001" customHeight="1" thickBot="1" x14ac:dyDescent="0.25">
      <c r="B25" s="6" t="s">
        <v>16</v>
      </c>
      <c r="C25" s="11">
        <f t="shared" si="0"/>
        <v>0</v>
      </c>
      <c r="D25" s="21">
        <v>0</v>
      </c>
      <c r="E25" s="21">
        <v>0</v>
      </c>
      <c r="F25" s="21">
        <v>0</v>
      </c>
      <c r="G25" s="11">
        <f t="shared" si="1"/>
        <v>4</v>
      </c>
      <c r="H25" s="21">
        <v>4</v>
      </c>
      <c r="I25" s="21">
        <v>0</v>
      </c>
      <c r="J25" s="21">
        <v>4</v>
      </c>
    </row>
    <row r="26" spans="2:10" ht="20.100000000000001" customHeight="1" thickBot="1" x14ac:dyDescent="0.25">
      <c r="B26" s="7" t="s">
        <v>17</v>
      </c>
      <c r="C26" s="11">
        <f t="shared" si="0"/>
        <v>3</v>
      </c>
      <c r="D26" s="21">
        <v>3</v>
      </c>
      <c r="E26" s="21">
        <v>0</v>
      </c>
      <c r="F26" s="21">
        <v>3</v>
      </c>
      <c r="G26" s="11">
        <f t="shared" si="1"/>
        <v>3</v>
      </c>
      <c r="H26" s="21">
        <v>3</v>
      </c>
      <c r="I26" s="21">
        <v>0</v>
      </c>
      <c r="J26" s="21">
        <v>2</v>
      </c>
    </row>
    <row r="27" spans="2:10" ht="20.100000000000001" customHeight="1" thickBot="1" x14ac:dyDescent="0.25">
      <c r="B27" s="8" t="s">
        <v>18</v>
      </c>
      <c r="C27" s="11">
        <f t="shared" si="0"/>
        <v>0</v>
      </c>
      <c r="D27" s="21">
        <v>0</v>
      </c>
      <c r="E27" s="21">
        <v>0</v>
      </c>
      <c r="F27" s="21">
        <v>0</v>
      </c>
      <c r="G27" s="11">
        <f t="shared" si="1"/>
        <v>1</v>
      </c>
      <c r="H27" s="21">
        <v>1</v>
      </c>
      <c r="I27" s="21">
        <v>0</v>
      </c>
      <c r="J27" s="21">
        <v>1</v>
      </c>
    </row>
    <row r="28" spans="2:10" ht="20.100000000000001" customHeight="1" thickBot="1" x14ac:dyDescent="0.25">
      <c r="B28" s="9" t="s">
        <v>19</v>
      </c>
      <c r="C28" s="12">
        <f>SUM(C11:C27)</f>
        <v>62</v>
      </c>
      <c r="D28" s="12">
        <f t="shared" ref="D28:J28" si="2">SUM(D11:D27)</f>
        <v>53</v>
      </c>
      <c r="E28" s="12">
        <f t="shared" si="2"/>
        <v>9</v>
      </c>
      <c r="F28" s="12">
        <f t="shared" si="2"/>
        <v>47</v>
      </c>
      <c r="G28" s="12">
        <f t="shared" si="2"/>
        <v>91</v>
      </c>
      <c r="H28" s="12">
        <f t="shared" si="2"/>
        <v>81</v>
      </c>
      <c r="I28" s="12">
        <f t="shared" si="2"/>
        <v>10</v>
      </c>
      <c r="J28" s="12">
        <f t="shared" si="2"/>
        <v>66</v>
      </c>
    </row>
    <row r="29" spans="2:10" x14ac:dyDescent="0.2">
      <c r="C29" s="20"/>
      <c r="D29" s="20"/>
      <c r="E29" s="20"/>
      <c r="F29" s="20"/>
      <c r="G29" s="20"/>
      <c r="H29" s="20"/>
      <c r="I29" s="20"/>
      <c r="J29" s="20"/>
    </row>
    <row r="32" spans="2:10" ht="44.25" customHeight="1" thickBot="1" x14ac:dyDescent="0.25">
      <c r="C32" s="27" t="s">
        <v>122</v>
      </c>
      <c r="D32" s="28"/>
      <c r="E32" s="28"/>
      <c r="F32" s="28"/>
    </row>
    <row r="33" spans="2:6" ht="44.25" customHeight="1" thickBot="1" x14ac:dyDescent="0.25">
      <c r="C33" s="10" t="s">
        <v>72</v>
      </c>
      <c r="D33" s="10" t="s">
        <v>73</v>
      </c>
      <c r="E33" s="10" t="s">
        <v>74</v>
      </c>
      <c r="F33" s="10" t="s">
        <v>75</v>
      </c>
    </row>
    <row r="34" spans="2:6" ht="20.100000000000001" customHeight="1" thickBot="1" x14ac:dyDescent="0.25">
      <c r="B34" s="5" t="s">
        <v>2</v>
      </c>
      <c r="C34" s="14">
        <f>IF(C11=0,"-",IF(G11=0,"-",(G11-C11)/C11))</f>
        <v>0.2</v>
      </c>
      <c r="D34" s="14">
        <f>IF(D11=0,"-",IF(H11=0,"-",(H11-D11)/D11))</f>
        <v>0.375</v>
      </c>
      <c r="E34" s="14">
        <f>IF(E11=0,"-",IF(I11=0,"-",(I11-E11)/E11))</f>
        <v>-0.5</v>
      </c>
      <c r="F34" s="14">
        <f>IF(F11=0,"-",IF(J11=0,"-",(J11-F11)/F11))</f>
        <v>0.14285714285714285</v>
      </c>
    </row>
    <row r="35" spans="2:6" ht="20.100000000000001" customHeight="1" thickBot="1" x14ac:dyDescent="0.25">
      <c r="B35" s="6" t="s">
        <v>3</v>
      </c>
      <c r="C35" s="14">
        <f t="shared" ref="C35:F50" si="3">IF(C12=0,"-",IF(G12=0,"-",(G12-C12)/C12))</f>
        <v>1</v>
      </c>
      <c r="D35" s="14">
        <f t="shared" si="3"/>
        <v>1</v>
      </c>
      <c r="E35" s="14" t="str">
        <f t="shared" si="3"/>
        <v>-</v>
      </c>
      <c r="F35" s="14">
        <f t="shared" si="3"/>
        <v>1</v>
      </c>
    </row>
    <row r="36" spans="2:6" ht="20.100000000000001" customHeight="1" thickBot="1" x14ac:dyDescent="0.25">
      <c r="B36" s="6" t="s">
        <v>4</v>
      </c>
      <c r="C36" s="14" t="str">
        <f t="shared" si="3"/>
        <v>-</v>
      </c>
      <c r="D36" s="14" t="str">
        <f t="shared" si="3"/>
        <v>-</v>
      </c>
      <c r="E36" s="14" t="str">
        <f t="shared" si="3"/>
        <v>-</v>
      </c>
      <c r="F36" s="14" t="str">
        <f t="shared" si="3"/>
        <v>-</v>
      </c>
    </row>
    <row r="37" spans="2:6" ht="20.100000000000001" customHeight="1" thickBot="1" x14ac:dyDescent="0.25">
      <c r="B37" s="6" t="s">
        <v>5</v>
      </c>
      <c r="C37" s="14">
        <f t="shared" si="3"/>
        <v>1.6666666666666667</v>
      </c>
      <c r="D37" s="14">
        <f t="shared" si="3"/>
        <v>1.6666666666666667</v>
      </c>
      <c r="E37" s="14" t="str">
        <f t="shared" si="3"/>
        <v>-</v>
      </c>
      <c r="F37" s="14">
        <f t="shared" si="3"/>
        <v>3</v>
      </c>
    </row>
    <row r="38" spans="2:6" ht="20.100000000000001" customHeight="1" thickBot="1" x14ac:dyDescent="0.25">
      <c r="B38" s="6" t="s">
        <v>6</v>
      </c>
      <c r="C38" s="14">
        <f t="shared" si="3"/>
        <v>0.22222222222222221</v>
      </c>
      <c r="D38" s="14">
        <f t="shared" si="3"/>
        <v>0.25</v>
      </c>
      <c r="E38" s="14">
        <f t="shared" si="3"/>
        <v>0</v>
      </c>
      <c r="F38" s="14">
        <f t="shared" si="3"/>
        <v>0.5</v>
      </c>
    </row>
    <row r="39" spans="2:6" ht="20.100000000000001" customHeight="1" thickBot="1" x14ac:dyDescent="0.25">
      <c r="B39" s="6" t="s">
        <v>7</v>
      </c>
      <c r="C39" s="14" t="str">
        <f t="shared" si="3"/>
        <v>-</v>
      </c>
      <c r="D39" s="14" t="str">
        <f t="shared" si="3"/>
        <v>-</v>
      </c>
      <c r="E39" s="14" t="str">
        <f t="shared" si="3"/>
        <v>-</v>
      </c>
      <c r="F39" s="14" t="str">
        <f t="shared" si="3"/>
        <v>-</v>
      </c>
    </row>
    <row r="40" spans="2:6" ht="20.100000000000001" customHeight="1" thickBot="1" x14ac:dyDescent="0.25">
      <c r="B40" s="6" t="s">
        <v>8</v>
      </c>
      <c r="C40" s="14">
        <f t="shared" si="3"/>
        <v>2</v>
      </c>
      <c r="D40" s="14">
        <f t="shared" si="3"/>
        <v>3</v>
      </c>
      <c r="E40" s="14">
        <f t="shared" si="3"/>
        <v>1</v>
      </c>
      <c r="F40" s="14">
        <f t="shared" si="3"/>
        <v>2</v>
      </c>
    </row>
    <row r="41" spans="2:6" ht="20.100000000000001" customHeight="1" thickBot="1" x14ac:dyDescent="0.25">
      <c r="B41" s="6" t="s">
        <v>9</v>
      </c>
      <c r="C41" s="14">
        <f t="shared" si="3"/>
        <v>-0.5</v>
      </c>
      <c r="D41" s="14" t="str">
        <f t="shared" si="3"/>
        <v>-</v>
      </c>
      <c r="E41" s="14" t="str">
        <f t="shared" si="3"/>
        <v>-</v>
      </c>
      <c r="F41" s="14" t="str">
        <f t="shared" si="3"/>
        <v>-</v>
      </c>
    </row>
    <row r="42" spans="2:6" ht="20.100000000000001" customHeight="1" thickBot="1" x14ac:dyDescent="0.25">
      <c r="B42" s="6" t="s">
        <v>10</v>
      </c>
      <c r="C42" s="14">
        <f t="shared" si="3"/>
        <v>3.5</v>
      </c>
      <c r="D42" s="14">
        <f t="shared" si="3"/>
        <v>3</v>
      </c>
      <c r="E42" s="14" t="str">
        <f t="shared" si="3"/>
        <v>-</v>
      </c>
      <c r="F42" s="14">
        <f t="shared" si="3"/>
        <v>3</v>
      </c>
    </row>
    <row r="43" spans="2:6" ht="20.100000000000001" customHeight="1" thickBot="1" x14ac:dyDescent="0.25">
      <c r="B43" s="6" t="s">
        <v>11</v>
      </c>
      <c r="C43" s="14">
        <f t="shared" si="3"/>
        <v>-0.41666666666666669</v>
      </c>
      <c r="D43" s="14">
        <f t="shared" si="3"/>
        <v>-0.5</v>
      </c>
      <c r="E43" s="14" t="str">
        <f t="shared" si="3"/>
        <v>-</v>
      </c>
      <c r="F43" s="14">
        <f t="shared" si="3"/>
        <v>-0.63636363636363635</v>
      </c>
    </row>
    <row r="44" spans="2:6" ht="20.100000000000001" customHeight="1" thickBot="1" x14ac:dyDescent="0.25">
      <c r="B44" s="6" t="s">
        <v>12</v>
      </c>
      <c r="C44" s="14">
        <f t="shared" si="3"/>
        <v>1</v>
      </c>
      <c r="D44" s="14">
        <f t="shared" si="3"/>
        <v>1</v>
      </c>
      <c r="E44" s="14" t="str">
        <f t="shared" si="3"/>
        <v>-</v>
      </c>
      <c r="F44" s="14">
        <f t="shared" si="3"/>
        <v>1</v>
      </c>
    </row>
    <row r="45" spans="2:6" ht="20.100000000000001" customHeight="1" thickBot="1" x14ac:dyDescent="0.25">
      <c r="B45" s="6" t="s">
        <v>13</v>
      </c>
      <c r="C45" s="14">
        <f t="shared" si="3"/>
        <v>2</v>
      </c>
      <c r="D45" s="14" t="str">
        <f t="shared" si="3"/>
        <v>-</v>
      </c>
      <c r="E45" s="14">
        <f t="shared" si="3"/>
        <v>1</v>
      </c>
      <c r="F45" s="14" t="str">
        <f t="shared" si="3"/>
        <v>-</v>
      </c>
    </row>
    <row r="46" spans="2:6" ht="20.100000000000001" customHeight="1" thickBot="1" x14ac:dyDescent="0.25">
      <c r="B46" s="6" t="s">
        <v>14</v>
      </c>
      <c r="C46" s="14">
        <f t="shared" si="3"/>
        <v>0.5</v>
      </c>
      <c r="D46" s="14">
        <f t="shared" si="3"/>
        <v>0</v>
      </c>
      <c r="E46" s="14" t="str">
        <f t="shared" si="3"/>
        <v>-</v>
      </c>
      <c r="F46" s="14" t="str">
        <f t="shared" si="3"/>
        <v>-</v>
      </c>
    </row>
    <row r="47" spans="2:6" ht="20.100000000000001" customHeight="1" thickBot="1" x14ac:dyDescent="0.25">
      <c r="B47" s="6" t="s">
        <v>15</v>
      </c>
      <c r="C47" s="14">
        <f t="shared" si="3"/>
        <v>0.25</v>
      </c>
      <c r="D47" s="14">
        <f t="shared" si="3"/>
        <v>0.25</v>
      </c>
      <c r="E47" s="14" t="str">
        <f t="shared" si="3"/>
        <v>-</v>
      </c>
      <c r="F47" s="14">
        <f t="shared" si="3"/>
        <v>0.25</v>
      </c>
    </row>
    <row r="48" spans="2:6" ht="20.100000000000001" customHeight="1" thickBot="1" x14ac:dyDescent="0.25">
      <c r="B48" s="6" t="s">
        <v>16</v>
      </c>
      <c r="C48" s="14" t="str">
        <f t="shared" si="3"/>
        <v>-</v>
      </c>
      <c r="D48" s="14" t="str">
        <f t="shared" si="3"/>
        <v>-</v>
      </c>
      <c r="E48" s="14" t="str">
        <f t="shared" si="3"/>
        <v>-</v>
      </c>
      <c r="F48" s="14" t="str">
        <f t="shared" si="3"/>
        <v>-</v>
      </c>
    </row>
    <row r="49" spans="2:6" ht="20.100000000000001" customHeight="1" thickBot="1" x14ac:dyDescent="0.25">
      <c r="B49" s="7" t="s">
        <v>17</v>
      </c>
      <c r="C49" s="14">
        <f t="shared" si="3"/>
        <v>0</v>
      </c>
      <c r="D49" s="14">
        <f t="shared" si="3"/>
        <v>0</v>
      </c>
      <c r="E49" s="14" t="str">
        <f t="shared" si="3"/>
        <v>-</v>
      </c>
      <c r="F49" s="14">
        <f t="shared" si="3"/>
        <v>-0.33333333333333331</v>
      </c>
    </row>
    <row r="50" spans="2:6" ht="20.100000000000001" customHeight="1" thickBot="1" x14ac:dyDescent="0.25">
      <c r="B50" s="8" t="s">
        <v>18</v>
      </c>
      <c r="C50" s="14" t="str">
        <f t="shared" si="3"/>
        <v>-</v>
      </c>
      <c r="D50" s="14" t="str">
        <f t="shared" si="3"/>
        <v>-</v>
      </c>
      <c r="E50" s="14" t="str">
        <f t="shared" si="3"/>
        <v>-</v>
      </c>
      <c r="F50" s="14" t="str">
        <f t="shared" si="3"/>
        <v>-</v>
      </c>
    </row>
    <row r="51" spans="2:6" ht="20.100000000000001" customHeight="1" thickBot="1" x14ac:dyDescent="0.25">
      <c r="B51" s="9" t="s">
        <v>19</v>
      </c>
      <c r="C51" s="15">
        <f t="shared" ref="C51:F51" si="4">IF(C28=0,"-",IF(G28=0,"-",(G28-C28)/C28))</f>
        <v>0.46774193548387094</v>
      </c>
      <c r="D51" s="15">
        <f t="shared" si="4"/>
        <v>0.52830188679245282</v>
      </c>
      <c r="E51" s="15">
        <f t="shared" si="4"/>
        <v>0.1111111111111111</v>
      </c>
      <c r="F51" s="15">
        <f t="shared" si="4"/>
        <v>0.40425531914893614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3:T34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27" t="s">
        <v>119</v>
      </c>
      <c r="D13" s="28"/>
      <c r="E13" s="28"/>
      <c r="F13" s="28"/>
      <c r="G13" s="28"/>
      <c r="H13" s="28"/>
      <c r="I13" s="28" t="s">
        <v>120</v>
      </c>
      <c r="J13" s="28"/>
      <c r="K13" s="28"/>
      <c r="L13" s="28"/>
      <c r="M13" s="28"/>
      <c r="N13" s="28"/>
      <c r="O13" s="28" t="s">
        <v>122</v>
      </c>
      <c r="P13" s="28"/>
      <c r="Q13" s="28"/>
      <c r="R13" s="28"/>
      <c r="S13" s="28"/>
      <c r="T13" s="28"/>
    </row>
    <row r="14" spans="2:20" ht="44.25" customHeight="1" thickBot="1" x14ac:dyDescent="0.25">
      <c r="C14" s="29" t="s">
        <v>80</v>
      </c>
      <c r="D14" s="40" t="s">
        <v>76</v>
      </c>
      <c r="E14" s="42"/>
      <c r="F14" s="29" t="s">
        <v>77</v>
      </c>
      <c r="G14" s="29" t="s">
        <v>78</v>
      </c>
      <c r="H14" s="29" t="s">
        <v>79</v>
      </c>
      <c r="I14" s="33" t="s">
        <v>80</v>
      </c>
      <c r="J14" s="40" t="s">
        <v>76</v>
      </c>
      <c r="K14" s="42"/>
      <c r="L14" s="29" t="s">
        <v>77</v>
      </c>
      <c r="M14" s="29" t="s">
        <v>78</v>
      </c>
      <c r="N14" s="29" t="s">
        <v>79</v>
      </c>
      <c r="O14" s="33" t="s">
        <v>80</v>
      </c>
      <c r="P14" s="40" t="s">
        <v>76</v>
      </c>
      <c r="Q14" s="42"/>
      <c r="R14" s="29" t="s">
        <v>77</v>
      </c>
      <c r="S14" s="29" t="s">
        <v>78</v>
      </c>
      <c r="T14" s="29" t="s">
        <v>79</v>
      </c>
    </row>
    <row r="15" spans="2:20" ht="44.25" customHeight="1" thickBot="1" x14ac:dyDescent="0.25">
      <c r="C15" s="43"/>
      <c r="D15" s="10" t="s">
        <v>81</v>
      </c>
      <c r="E15" s="10" t="s">
        <v>82</v>
      </c>
      <c r="F15" s="43"/>
      <c r="G15" s="43"/>
      <c r="H15" s="43"/>
      <c r="I15" s="52"/>
      <c r="J15" s="10" t="s">
        <v>81</v>
      </c>
      <c r="K15" s="10" t="s">
        <v>82</v>
      </c>
      <c r="L15" s="43"/>
      <c r="M15" s="43"/>
      <c r="N15" s="43"/>
      <c r="O15" s="52"/>
      <c r="P15" s="10" t="s">
        <v>81</v>
      </c>
      <c r="Q15" s="10" t="s">
        <v>82</v>
      </c>
      <c r="R15" s="43"/>
      <c r="S15" s="43"/>
      <c r="T15" s="43"/>
    </row>
    <row r="16" spans="2:20" ht="20.100000000000001" customHeight="1" thickBot="1" x14ac:dyDescent="0.25">
      <c r="B16" s="5" t="s">
        <v>2</v>
      </c>
      <c r="C16" s="11">
        <v>695</v>
      </c>
      <c r="D16" s="11">
        <v>247</v>
      </c>
      <c r="E16" s="11">
        <v>134</v>
      </c>
      <c r="F16" s="11">
        <v>314</v>
      </c>
      <c r="G16" s="11">
        <v>692</v>
      </c>
      <c r="H16" s="11">
        <v>3</v>
      </c>
      <c r="I16" s="11">
        <v>704</v>
      </c>
      <c r="J16" s="11">
        <v>255</v>
      </c>
      <c r="K16" s="11">
        <v>122</v>
      </c>
      <c r="L16" s="11">
        <v>327</v>
      </c>
      <c r="M16" s="11">
        <v>701</v>
      </c>
      <c r="N16" s="11">
        <v>3</v>
      </c>
      <c r="O16" s="14">
        <f t="shared" ref="O16:T31" si="0">IF(C16=0,"-",(I16-C16)/C16)</f>
        <v>1.2949640287769784E-2</v>
      </c>
      <c r="P16" s="14">
        <f t="shared" si="0"/>
        <v>3.2388663967611336E-2</v>
      </c>
      <c r="Q16" s="14">
        <f t="shared" si="0"/>
        <v>-8.9552238805970144E-2</v>
      </c>
      <c r="R16" s="14">
        <f t="shared" si="0"/>
        <v>4.1401273885350316E-2</v>
      </c>
      <c r="S16" s="14">
        <f t="shared" si="0"/>
        <v>1.300578034682081E-2</v>
      </c>
      <c r="T16" s="14">
        <f t="shared" si="0"/>
        <v>0</v>
      </c>
    </row>
    <row r="17" spans="2:20" ht="20.100000000000001" customHeight="1" thickBot="1" x14ac:dyDescent="0.25">
      <c r="B17" s="6" t="s">
        <v>3</v>
      </c>
      <c r="C17" s="11">
        <v>197</v>
      </c>
      <c r="D17" s="11">
        <v>55</v>
      </c>
      <c r="E17" s="11">
        <v>27</v>
      </c>
      <c r="F17" s="11">
        <v>115</v>
      </c>
      <c r="G17" s="11">
        <v>196</v>
      </c>
      <c r="H17" s="11">
        <v>1</v>
      </c>
      <c r="I17" s="11">
        <v>163</v>
      </c>
      <c r="J17" s="11">
        <v>51</v>
      </c>
      <c r="K17" s="11">
        <v>17</v>
      </c>
      <c r="L17" s="11">
        <v>95</v>
      </c>
      <c r="M17" s="11">
        <v>163</v>
      </c>
      <c r="N17" s="11">
        <v>0</v>
      </c>
      <c r="O17" s="14">
        <f t="shared" si="0"/>
        <v>-0.17258883248730963</v>
      </c>
      <c r="P17" s="14">
        <f t="shared" si="0"/>
        <v>-7.2727272727272724E-2</v>
      </c>
      <c r="Q17" s="14">
        <f t="shared" si="0"/>
        <v>-0.37037037037037035</v>
      </c>
      <c r="R17" s="14">
        <f t="shared" si="0"/>
        <v>-0.17391304347826086</v>
      </c>
      <c r="S17" s="14">
        <f t="shared" si="0"/>
        <v>-0.1683673469387755</v>
      </c>
      <c r="T17" s="14">
        <f t="shared" si="0"/>
        <v>-1</v>
      </c>
    </row>
    <row r="18" spans="2:20" ht="20.100000000000001" customHeight="1" thickBot="1" x14ac:dyDescent="0.25">
      <c r="B18" s="6" t="s">
        <v>4</v>
      </c>
      <c r="C18" s="11">
        <v>69</v>
      </c>
      <c r="D18" s="11">
        <v>37</v>
      </c>
      <c r="E18" s="11">
        <v>4</v>
      </c>
      <c r="F18" s="11">
        <v>28</v>
      </c>
      <c r="G18" s="11">
        <v>69</v>
      </c>
      <c r="H18" s="11">
        <v>0</v>
      </c>
      <c r="I18" s="11">
        <v>105</v>
      </c>
      <c r="J18" s="11">
        <v>42</v>
      </c>
      <c r="K18" s="11">
        <v>14</v>
      </c>
      <c r="L18" s="11">
        <v>49</v>
      </c>
      <c r="M18" s="11">
        <v>105</v>
      </c>
      <c r="N18" s="11">
        <v>0</v>
      </c>
      <c r="O18" s="14">
        <f t="shared" si="0"/>
        <v>0.52173913043478259</v>
      </c>
      <c r="P18" s="14">
        <f t="shared" si="0"/>
        <v>0.13513513513513514</v>
      </c>
      <c r="Q18" s="14">
        <f t="shared" si="0"/>
        <v>2.5</v>
      </c>
      <c r="R18" s="14">
        <f t="shared" si="0"/>
        <v>0.75</v>
      </c>
      <c r="S18" s="14">
        <f t="shared" si="0"/>
        <v>0.52173913043478259</v>
      </c>
      <c r="T18" s="14" t="str">
        <f t="shared" si="0"/>
        <v>-</v>
      </c>
    </row>
    <row r="19" spans="2:20" ht="20.100000000000001" customHeight="1" thickBot="1" x14ac:dyDescent="0.25">
      <c r="B19" s="6" t="s">
        <v>5</v>
      </c>
      <c r="C19" s="11">
        <v>419</v>
      </c>
      <c r="D19" s="11">
        <v>143</v>
      </c>
      <c r="E19" s="11">
        <v>19</v>
      </c>
      <c r="F19" s="11">
        <v>257</v>
      </c>
      <c r="G19" s="11">
        <v>419</v>
      </c>
      <c r="H19" s="11">
        <v>0</v>
      </c>
      <c r="I19" s="11">
        <v>502</v>
      </c>
      <c r="J19" s="11">
        <v>133</v>
      </c>
      <c r="K19" s="11">
        <v>16</v>
      </c>
      <c r="L19" s="11">
        <v>353</v>
      </c>
      <c r="M19" s="11">
        <v>502</v>
      </c>
      <c r="N19" s="11">
        <v>0</v>
      </c>
      <c r="O19" s="14">
        <f t="shared" si="0"/>
        <v>0.19809069212410502</v>
      </c>
      <c r="P19" s="14">
        <f t="shared" si="0"/>
        <v>-6.9930069930069935E-2</v>
      </c>
      <c r="Q19" s="14">
        <f t="shared" si="0"/>
        <v>-0.15789473684210525</v>
      </c>
      <c r="R19" s="14">
        <f t="shared" si="0"/>
        <v>0.37354085603112841</v>
      </c>
      <c r="S19" s="14">
        <f t="shared" si="0"/>
        <v>0.19809069212410502</v>
      </c>
      <c r="T19" s="14" t="str">
        <f t="shared" si="0"/>
        <v>-</v>
      </c>
    </row>
    <row r="20" spans="2:20" ht="20.100000000000001" customHeight="1" thickBot="1" x14ac:dyDescent="0.25">
      <c r="B20" s="6" t="s">
        <v>6</v>
      </c>
      <c r="C20" s="11">
        <v>219</v>
      </c>
      <c r="D20" s="11">
        <v>63</v>
      </c>
      <c r="E20" s="11">
        <v>60</v>
      </c>
      <c r="F20" s="11">
        <v>96</v>
      </c>
      <c r="G20" s="11">
        <v>219</v>
      </c>
      <c r="H20" s="11">
        <v>0</v>
      </c>
      <c r="I20" s="11">
        <v>216</v>
      </c>
      <c r="J20" s="11">
        <v>84</v>
      </c>
      <c r="K20" s="11">
        <v>41</v>
      </c>
      <c r="L20" s="11">
        <v>91</v>
      </c>
      <c r="M20" s="11">
        <v>216</v>
      </c>
      <c r="N20" s="11">
        <v>0</v>
      </c>
      <c r="O20" s="14">
        <f t="shared" si="0"/>
        <v>-1.3698630136986301E-2</v>
      </c>
      <c r="P20" s="14">
        <f t="shared" si="0"/>
        <v>0.33333333333333331</v>
      </c>
      <c r="Q20" s="14">
        <f t="shared" si="0"/>
        <v>-0.31666666666666665</v>
      </c>
      <c r="R20" s="14">
        <f t="shared" si="0"/>
        <v>-5.2083333333333336E-2</v>
      </c>
      <c r="S20" s="14">
        <f t="shared" si="0"/>
        <v>-1.3698630136986301E-2</v>
      </c>
      <c r="T20" s="14" t="str">
        <f t="shared" si="0"/>
        <v>-</v>
      </c>
    </row>
    <row r="21" spans="2:20" ht="20.100000000000001" customHeight="1" thickBot="1" x14ac:dyDescent="0.25">
      <c r="B21" s="6" t="s">
        <v>7</v>
      </c>
      <c r="C21" s="11">
        <v>21</v>
      </c>
      <c r="D21" s="11">
        <v>15</v>
      </c>
      <c r="E21" s="11">
        <v>0</v>
      </c>
      <c r="F21" s="11">
        <v>6</v>
      </c>
      <c r="G21" s="11">
        <v>21</v>
      </c>
      <c r="H21" s="11">
        <v>0</v>
      </c>
      <c r="I21" s="11">
        <v>63</v>
      </c>
      <c r="J21" s="11">
        <v>28</v>
      </c>
      <c r="K21" s="11">
        <v>3</v>
      </c>
      <c r="L21" s="11">
        <v>32</v>
      </c>
      <c r="M21" s="11">
        <v>60</v>
      </c>
      <c r="N21" s="11">
        <v>3</v>
      </c>
      <c r="O21" s="14">
        <f t="shared" si="0"/>
        <v>2</v>
      </c>
      <c r="P21" s="14">
        <f t="shared" si="0"/>
        <v>0.8666666666666667</v>
      </c>
      <c r="Q21" s="14" t="str">
        <f t="shared" si="0"/>
        <v>-</v>
      </c>
      <c r="R21" s="14">
        <f t="shared" si="0"/>
        <v>4.333333333333333</v>
      </c>
      <c r="S21" s="14">
        <f t="shared" si="0"/>
        <v>1.8571428571428572</v>
      </c>
      <c r="T21" s="14" t="str">
        <f t="shared" si="0"/>
        <v>-</v>
      </c>
    </row>
    <row r="22" spans="2:20" ht="20.100000000000001" customHeight="1" thickBot="1" x14ac:dyDescent="0.25">
      <c r="B22" s="6" t="s">
        <v>8</v>
      </c>
      <c r="C22" s="11">
        <v>166</v>
      </c>
      <c r="D22" s="11">
        <v>61</v>
      </c>
      <c r="E22" s="11">
        <v>34</v>
      </c>
      <c r="F22" s="11">
        <v>71</v>
      </c>
      <c r="G22" s="11">
        <v>163</v>
      </c>
      <c r="H22" s="11">
        <v>3</v>
      </c>
      <c r="I22" s="11">
        <v>191</v>
      </c>
      <c r="J22" s="11">
        <v>72</v>
      </c>
      <c r="K22" s="11">
        <v>31</v>
      </c>
      <c r="L22" s="11">
        <v>88</v>
      </c>
      <c r="M22" s="11">
        <v>189</v>
      </c>
      <c r="N22" s="11">
        <v>0</v>
      </c>
      <c r="O22" s="14">
        <f t="shared" si="0"/>
        <v>0.15060240963855423</v>
      </c>
      <c r="P22" s="14">
        <f t="shared" si="0"/>
        <v>0.18032786885245902</v>
      </c>
      <c r="Q22" s="14">
        <f t="shared" si="0"/>
        <v>-8.8235294117647065E-2</v>
      </c>
      <c r="R22" s="14">
        <f t="shared" si="0"/>
        <v>0.23943661971830985</v>
      </c>
      <c r="S22" s="14">
        <f t="shared" si="0"/>
        <v>0.15950920245398773</v>
      </c>
      <c r="T22" s="14">
        <f t="shared" si="0"/>
        <v>-1</v>
      </c>
    </row>
    <row r="23" spans="2:20" ht="20.100000000000001" customHeight="1" thickBot="1" x14ac:dyDescent="0.25">
      <c r="B23" s="6" t="s">
        <v>9</v>
      </c>
      <c r="C23" s="11">
        <v>101</v>
      </c>
      <c r="D23" s="11">
        <v>69</v>
      </c>
      <c r="E23" s="11">
        <v>11</v>
      </c>
      <c r="F23" s="11">
        <v>21</v>
      </c>
      <c r="G23" s="11">
        <v>97</v>
      </c>
      <c r="H23" s="11">
        <v>4</v>
      </c>
      <c r="I23" s="11">
        <v>137</v>
      </c>
      <c r="J23" s="11">
        <v>92</v>
      </c>
      <c r="K23" s="11">
        <v>5</v>
      </c>
      <c r="L23" s="11">
        <v>40</v>
      </c>
      <c r="M23" s="11">
        <v>137</v>
      </c>
      <c r="N23" s="11">
        <v>0</v>
      </c>
      <c r="O23" s="14">
        <f t="shared" si="0"/>
        <v>0.35643564356435642</v>
      </c>
      <c r="P23" s="14">
        <f t="shared" si="0"/>
        <v>0.33333333333333331</v>
      </c>
      <c r="Q23" s="14">
        <f t="shared" si="0"/>
        <v>-0.54545454545454541</v>
      </c>
      <c r="R23" s="14">
        <f t="shared" si="0"/>
        <v>0.90476190476190477</v>
      </c>
      <c r="S23" s="14">
        <f t="shared" si="0"/>
        <v>0.41237113402061853</v>
      </c>
      <c r="T23" s="14">
        <f t="shared" si="0"/>
        <v>-1</v>
      </c>
    </row>
    <row r="24" spans="2:20" ht="20.100000000000001" customHeight="1" thickBot="1" x14ac:dyDescent="0.25">
      <c r="B24" s="6" t="s">
        <v>10</v>
      </c>
      <c r="C24" s="11">
        <v>379</v>
      </c>
      <c r="D24" s="11">
        <v>231</v>
      </c>
      <c r="E24" s="11">
        <v>25</v>
      </c>
      <c r="F24" s="11">
        <v>123</v>
      </c>
      <c r="G24" s="11">
        <v>378</v>
      </c>
      <c r="H24" s="11">
        <v>1</v>
      </c>
      <c r="I24" s="11">
        <v>472</v>
      </c>
      <c r="J24" s="11">
        <v>308</v>
      </c>
      <c r="K24" s="11">
        <v>22</v>
      </c>
      <c r="L24" s="11">
        <v>142</v>
      </c>
      <c r="M24" s="11">
        <v>461</v>
      </c>
      <c r="N24" s="11">
        <v>11</v>
      </c>
      <c r="O24" s="14">
        <f t="shared" si="0"/>
        <v>0.24538258575197888</v>
      </c>
      <c r="P24" s="14">
        <f t="shared" si="0"/>
        <v>0.33333333333333331</v>
      </c>
      <c r="Q24" s="14">
        <f t="shared" si="0"/>
        <v>-0.12</v>
      </c>
      <c r="R24" s="14">
        <f t="shared" si="0"/>
        <v>0.15447154471544716</v>
      </c>
      <c r="S24" s="14">
        <f t="shared" si="0"/>
        <v>0.21957671957671956</v>
      </c>
      <c r="T24" s="14">
        <f t="shared" si="0"/>
        <v>10</v>
      </c>
    </row>
    <row r="25" spans="2:20" ht="20.100000000000001" customHeight="1" thickBot="1" x14ac:dyDescent="0.25">
      <c r="B25" s="6" t="s">
        <v>11</v>
      </c>
      <c r="C25" s="11">
        <v>438</v>
      </c>
      <c r="D25" s="11">
        <v>181</v>
      </c>
      <c r="E25" s="11">
        <v>90</v>
      </c>
      <c r="F25" s="11">
        <v>167</v>
      </c>
      <c r="G25" s="11">
        <v>438</v>
      </c>
      <c r="H25" s="11">
        <v>0</v>
      </c>
      <c r="I25" s="11">
        <v>548</v>
      </c>
      <c r="J25" s="11">
        <v>225</v>
      </c>
      <c r="K25" s="11">
        <v>102</v>
      </c>
      <c r="L25" s="11">
        <v>221</v>
      </c>
      <c r="M25" s="11">
        <v>548</v>
      </c>
      <c r="N25" s="11">
        <v>0</v>
      </c>
      <c r="O25" s="14">
        <f t="shared" si="0"/>
        <v>0.25114155251141551</v>
      </c>
      <c r="P25" s="14">
        <f t="shared" si="0"/>
        <v>0.24309392265193369</v>
      </c>
      <c r="Q25" s="14">
        <f t="shared" si="0"/>
        <v>0.13333333333333333</v>
      </c>
      <c r="R25" s="14">
        <f t="shared" si="0"/>
        <v>0.32335329341317365</v>
      </c>
      <c r="S25" s="14">
        <f t="shared" si="0"/>
        <v>0.25114155251141551</v>
      </c>
      <c r="T25" s="14" t="str">
        <f t="shared" si="0"/>
        <v>-</v>
      </c>
    </row>
    <row r="26" spans="2:20" ht="20.100000000000001" customHeight="1" thickBot="1" x14ac:dyDescent="0.25">
      <c r="B26" s="6" t="s">
        <v>12</v>
      </c>
      <c r="C26" s="11">
        <v>55</v>
      </c>
      <c r="D26" s="11">
        <v>39</v>
      </c>
      <c r="E26" s="11">
        <v>9</v>
      </c>
      <c r="F26" s="11">
        <v>7</v>
      </c>
      <c r="G26" s="11">
        <v>54</v>
      </c>
      <c r="H26" s="11">
        <v>1</v>
      </c>
      <c r="I26" s="11">
        <v>75</v>
      </c>
      <c r="J26" s="11">
        <v>46</v>
      </c>
      <c r="K26" s="11">
        <v>6</v>
      </c>
      <c r="L26" s="11">
        <v>23</v>
      </c>
      <c r="M26" s="11">
        <v>74</v>
      </c>
      <c r="N26" s="11">
        <v>1</v>
      </c>
      <c r="O26" s="14">
        <f t="shared" si="0"/>
        <v>0.36363636363636365</v>
      </c>
      <c r="P26" s="14">
        <f t="shared" si="0"/>
        <v>0.17948717948717949</v>
      </c>
      <c r="Q26" s="14">
        <f t="shared" si="0"/>
        <v>-0.33333333333333331</v>
      </c>
      <c r="R26" s="14">
        <f t="shared" si="0"/>
        <v>2.2857142857142856</v>
      </c>
      <c r="S26" s="14">
        <f t="shared" si="0"/>
        <v>0.37037037037037035</v>
      </c>
      <c r="T26" s="14">
        <f t="shared" si="0"/>
        <v>0</v>
      </c>
    </row>
    <row r="27" spans="2:20" ht="20.100000000000001" customHeight="1" thickBot="1" x14ac:dyDescent="0.25">
      <c r="B27" s="6" t="s">
        <v>13</v>
      </c>
      <c r="C27" s="11">
        <v>238</v>
      </c>
      <c r="D27" s="11">
        <v>108</v>
      </c>
      <c r="E27" s="11">
        <v>22</v>
      </c>
      <c r="F27" s="11">
        <v>108</v>
      </c>
      <c r="G27" s="11">
        <v>231</v>
      </c>
      <c r="H27" s="11">
        <v>7</v>
      </c>
      <c r="I27" s="11">
        <v>266</v>
      </c>
      <c r="J27" s="11">
        <v>126</v>
      </c>
      <c r="K27" s="11">
        <v>21</v>
      </c>
      <c r="L27" s="11">
        <v>119</v>
      </c>
      <c r="M27" s="11">
        <v>266</v>
      </c>
      <c r="N27" s="11">
        <v>0</v>
      </c>
      <c r="O27" s="14">
        <f t="shared" si="0"/>
        <v>0.11764705882352941</v>
      </c>
      <c r="P27" s="14">
        <f t="shared" si="0"/>
        <v>0.16666666666666666</v>
      </c>
      <c r="Q27" s="14">
        <f t="shared" si="0"/>
        <v>-4.5454545454545456E-2</v>
      </c>
      <c r="R27" s="14">
        <f t="shared" si="0"/>
        <v>0.10185185185185185</v>
      </c>
      <c r="S27" s="14">
        <f t="shared" si="0"/>
        <v>0.15151515151515152</v>
      </c>
      <c r="T27" s="14">
        <f t="shared" si="0"/>
        <v>-1</v>
      </c>
    </row>
    <row r="28" spans="2:20" ht="20.100000000000001" customHeight="1" thickBot="1" x14ac:dyDescent="0.25">
      <c r="B28" s="6" t="s">
        <v>14</v>
      </c>
      <c r="C28" s="11">
        <v>271</v>
      </c>
      <c r="D28" s="11">
        <v>114</v>
      </c>
      <c r="E28" s="11">
        <v>33</v>
      </c>
      <c r="F28" s="11">
        <v>124</v>
      </c>
      <c r="G28" s="11">
        <v>271</v>
      </c>
      <c r="H28" s="11">
        <v>0</v>
      </c>
      <c r="I28" s="11">
        <v>322</v>
      </c>
      <c r="J28" s="11">
        <v>165</v>
      </c>
      <c r="K28" s="11">
        <v>39</v>
      </c>
      <c r="L28" s="11">
        <v>118</v>
      </c>
      <c r="M28" s="11">
        <v>313</v>
      </c>
      <c r="N28" s="11">
        <v>9</v>
      </c>
      <c r="O28" s="14">
        <f t="shared" si="0"/>
        <v>0.18819188191881919</v>
      </c>
      <c r="P28" s="14">
        <f t="shared" si="0"/>
        <v>0.44736842105263158</v>
      </c>
      <c r="Q28" s="14">
        <f t="shared" si="0"/>
        <v>0.18181818181818182</v>
      </c>
      <c r="R28" s="14">
        <f t="shared" si="0"/>
        <v>-4.8387096774193547E-2</v>
      </c>
      <c r="S28" s="14">
        <f t="shared" si="0"/>
        <v>0.15498154981549817</v>
      </c>
      <c r="T28" s="14" t="str">
        <f t="shared" si="0"/>
        <v>-</v>
      </c>
    </row>
    <row r="29" spans="2:20" ht="20.100000000000001" customHeight="1" thickBot="1" x14ac:dyDescent="0.25">
      <c r="B29" s="6" t="s">
        <v>15</v>
      </c>
      <c r="C29" s="11">
        <v>159</v>
      </c>
      <c r="D29" s="11">
        <v>93</v>
      </c>
      <c r="E29" s="11">
        <v>13</v>
      </c>
      <c r="F29" s="11">
        <v>53</v>
      </c>
      <c r="G29" s="11">
        <v>157</v>
      </c>
      <c r="H29" s="11">
        <v>2</v>
      </c>
      <c r="I29" s="11">
        <v>241</v>
      </c>
      <c r="J29" s="11">
        <v>107</v>
      </c>
      <c r="K29" s="11">
        <v>33</v>
      </c>
      <c r="L29" s="11">
        <v>101</v>
      </c>
      <c r="M29" s="11">
        <v>238</v>
      </c>
      <c r="N29" s="11">
        <v>3</v>
      </c>
      <c r="O29" s="14">
        <f t="shared" si="0"/>
        <v>0.51572327044025157</v>
      </c>
      <c r="P29" s="14">
        <f t="shared" si="0"/>
        <v>0.15053763440860216</v>
      </c>
      <c r="Q29" s="14">
        <f t="shared" si="0"/>
        <v>1.5384615384615385</v>
      </c>
      <c r="R29" s="14">
        <f t="shared" si="0"/>
        <v>0.90566037735849059</v>
      </c>
      <c r="S29" s="14">
        <f t="shared" si="0"/>
        <v>0.51592356687898089</v>
      </c>
      <c r="T29" s="14">
        <f t="shared" si="0"/>
        <v>0.5</v>
      </c>
    </row>
    <row r="30" spans="2:20" ht="20.100000000000001" customHeight="1" thickBot="1" x14ac:dyDescent="0.25">
      <c r="B30" s="6" t="s">
        <v>16</v>
      </c>
      <c r="C30" s="11">
        <v>58</v>
      </c>
      <c r="D30" s="11">
        <v>28</v>
      </c>
      <c r="E30" s="11">
        <v>2</v>
      </c>
      <c r="F30" s="11">
        <v>28</v>
      </c>
      <c r="G30" s="11">
        <v>58</v>
      </c>
      <c r="H30" s="11">
        <v>0</v>
      </c>
      <c r="I30" s="11">
        <v>79</v>
      </c>
      <c r="J30" s="11">
        <v>33</v>
      </c>
      <c r="K30" s="11">
        <v>22</v>
      </c>
      <c r="L30" s="11">
        <v>24</v>
      </c>
      <c r="M30" s="11">
        <v>78</v>
      </c>
      <c r="N30" s="11">
        <v>1</v>
      </c>
      <c r="O30" s="14">
        <f t="shared" si="0"/>
        <v>0.36206896551724138</v>
      </c>
      <c r="P30" s="14">
        <f t="shared" si="0"/>
        <v>0.17857142857142858</v>
      </c>
      <c r="Q30" s="14">
        <f t="shared" si="0"/>
        <v>10</v>
      </c>
      <c r="R30" s="14">
        <f t="shared" si="0"/>
        <v>-0.14285714285714285</v>
      </c>
      <c r="S30" s="14">
        <f t="shared" si="0"/>
        <v>0.34482758620689657</v>
      </c>
      <c r="T30" s="14" t="str">
        <f t="shared" si="0"/>
        <v>-</v>
      </c>
    </row>
    <row r="31" spans="2:20" ht="20.100000000000001" customHeight="1" thickBot="1" x14ac:dyDescent="0.25">
      <c r="B31" s="7" t="s">
        <v>17</v>
      </c>
      <c r="C31" s="11">
        <v>244</v>
      </c>
      <c r="D31" s="11">
        <v>91</v>
      </c>
      <c r="E31" s="11">
        <v>7</v>
      </c>
      <c r="F31" s="11">
        <v>146</v>
      </c>
      <c r="G31" s="11">
        <v>243</v>
      </c>
      <c r="H31" s="11">
        <v>1</v>
      </c>
      <c r="I31" s="11">
        <v>348</v>
      </c>
      <c r="J31" s="11">
        <v>127</v>
      </c>
      <c r="K31" s="11">
        <v>15</v>
      </c>
      <c r="L31" s="11">
        <v>206</v>
      </c>
      <c r="M31" s="11">
        <v>348</v>
      </c>
      <c r="N31" s="11">
        <v>0</v>
      </c>
      <c r="O31" s="14">
        <f t="shared" si="0"/>
        <v>0.42622950819672129</v>
      </c>
      <c r="P31" s="14">
        <f t="shared" si="0"/>
        <v>0.39560439560439559</v>
      </c>
      <c r="Q31" s="14">
        <f t="shared" si="0"/>
        <v>1.1428571428571428</v>
      </c>
      <c r="R31" s="14">
        <f t="shared" si="0"/>
        <v>0.41095890410958902</v>
      </c>
      <c r="S31" s="14">
        <f t="shared" si="0"/>
        <v>0.43209876543209874</v>
      </c>
      <c r="T31" s="14">
        <f t="shared" si="0"/>
        <v>-1</v>
      </c>
    </row>
    <row r="32" spans="2:20" ht="20.100000000000001" customHeight="1" thickBot="1" x14ac:dyDescent="0.25">
      <c r="B32" s="8" t="s">
        <v>18</v>
      </c>
      <c r="C32" s="11">
        <v>37</v>
      </c>
      <c r="D32" s="11">
        <v>19</v>
      </c>
      <c r="E32" s="11">
        <v>1</v>
      </c>
      <c r="F32" s="11">
        <v>17</v>
      </c>
      <c r="G32" s="11">
        <v>37</v>
      </c>
      <c r="H32" s="11">
        <v>0</v>
      </c>
      <c r="I32" s="11">
        <v>61</v>
      </c>
      <c r="J32" s="11">
        <v>24</v>
      </c>
      <c r="K32" s="11">
        <v>7</v>
      </c>
      <c r="L32" s="11">
        <v>30</v>
      </c>
      <c r="M32" s="11">
        <v>61</v>
      </c>
      <c r="N32" s="11">
        <v>0</v>
      </c>
      <c r="O32" s="14">
        <f t="shared" ref="O32:T33" si="1">IF(C32=0,"-",(I32-C32)/C32)</f>
        <v>0.64864864864864868</v>
      </c>
      <c r="P32" s="14">
        <f t="shared" si="1"/>
        <v>0.26315789473684209</v>
      </c>
      <c r="Q32" s="14">
        <f t="shared" si="1"/>
        <v>6</v>
      </c>
      <c r="R32" s="14">
        <f t="shared" si="1"/>
        <v>0.76470588235294112</v>
      </c>
      <c r="S32" s="14">
        <f t="shared" si="1"/>
        <v>0.64864864864864868</v>
      </c>
      <c r="T32" s="14" t="str">
        <f t="shared" si="1"/>
        <v>-</v>
      </c>
    </row>
    <row r="33" spans="2:20" ht="20.100000000000001" customHeight="1" thickBot="1" x14ac:dyDescent="0.25">
      <c r="B33" s="9" t="s">
        <v>19</v>
      </c>
      <c r="C33" s="12">
        <f>SUM(C16:C32)</f>
        <v>3766</v>
      </c>
      <c r="D33" s="12">
        <f t="shared" ref="D33:N33" si="2">SUM(D16:D32)</f>
        <v>1594</v>
      </c>
      <c r="E33" s="12">
        <f t="shared" si="2"/>
        <v>491</v>
      </c>
      <c r="F33" s="12">
        <f t="shared" si="2"/>
        <v>1681</v>
      </c>
      <c r="G33" s="12">
        <f t="shared" si="2"/>
        <v>3743</v>
      </c>
      <c r="H33" s="12">
        <f t="shared" si="2"/>
        <v>23</v>
      </c>
      <c r="I33" s="12">
        <f t="shared" si="2"/>
        <v>4493</v>
      </c>
      <c r="J33" s="12">
        <f t="shared" si="2"/>
        <v>1918</v>
      </c>
      <c r="K33" s="12">
        <f t="shared" si="2"/>
        <v>516</v>
      </c>
      <c r="L33" s="12">
        <f t="shared" si="2"/>
        <v>2059</v>
      </c>
      <c r="M33" s="12">
        <f t="shared" si="2"/>
        <v>4460</v>
      </c>
      <c r="N33" s="12">
        <f t="shared" si="2"/>
        <v>31</v>
      </c>
      <c r="O33" s="15">
        <f t="shared" si="1"/>
        <v>0.1930430164630908</v>
      </c>
      <c r="P33" s="15">
        <f t="shared" si="1"/>
        <v>0.20326223337515684</v>
      </c>
      <c r="Q33" s="15">
        <f t="shared" si="1"/>
        <v>5.0916496945010187E-2</v>
      </c>
      <c r="R33" s="15">
        <f t="shared" si="1"/>
        <v>0.2248661511005354</v>
      </c>
      <c r="S33" s="15">
        <f t="shared" si="1"/>
        <v>0.19155757413839167</v>
      </c>
      <c r="T33" s="15">
        <f t="shared" si="1"/>
        <v>0.34782608695652173</v>
      </c>
    </row>
    <row r="34" spans="2:20" x14ac:dyDescent="0.2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</sheetData>
  <mergeCells count="18"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  <mergeCell ref="O14:O15"/>
    <mergeCell ref="N14:N15"/>
    <mergeCell ref="P14:Q14"/>
    <mergeCell ref="R14:R15"/>
    <mergeCell ref="S14:S1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4:K3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27" t="s">
        <v>119</v>
      </c>
      <c r="D14" s="28"/>
      <c r="E14" s="28"/>
      <c r="F14" s="27" t="s">
        <v>120</v>
      </c>
      <c r="G14" s="28"/>
      <c r="H14" s="28"/>
      <c r="I14" s="27" t="s">
        <v>122</v>
      </c>
      <c r="J14" s="28"/>
      <c r="K14" s="28"/>
    </row>
    <row r="15" spans="2:11" ht="44.25" customHeight="1" thickBot="1" x14ac:dyDescent="0.25">
      <c r="C15" s="10" t="s">
        <v>83</v>
      </c>
      <c r="D15" s="10" t="s">
        <v>84</v>
      </c>
      <c r="E15" s="10" t="s">
        <v>42</v>
      </c>
      <c r="F15" s="10" t="s">
        <v>83</v>
      </c>
      <c r="G15" s="10" t="s">
        <v>84</v>
      </c>
      <c r="H15" s="10" t="s">
        <v>42</v>
      </c>
      <c r="I15" s="10" t="s">
        <v>83</v>
      </c>
      <c r="J15" s="10" t="s">
        <v>84</v>
      </c>
      <c r="K15" s="10" t="s">
        <v>42</v>
      </c>
    </row>
    <row r="16" spans="2:11" ht="20.100000000000001" customHeight="1" thickBot="1" x14ac:dyDescent="0.25">
      <c r="B16" s="5" t="s">
        <v>2</v>
      </c>
      <c r="C16" s="11">
        <v>247</v>
      </c>
      <c r="D16" s="11">
        <v>208</v>
      </c>
      <c r="E16" s="11">
        <v>39</v>
      </c>
      <c r="F16" s="11">
        <v>255</v>
      </c>
      <c r="G16" s="11">
        <v>210</v>
      </c>
      <c r="H16" s="11">
        <v>45</v>
      </c>
      <c r="I16" s="14">
        <f>IF(C16=0,"-",(F16-C16)/C16)</f>
        <v>3.2388663967611336E-2</v>
      </c>
      <c r="J16" s="14">
        <f>IF(D16=0,"-",(G16-D16)/D16)</f>
        <v>9.6153846153846159E-3</v>
      </c>
      <c r="K16" s="14">
        <f>IF(E16=0,"-",(H16-E16)/E16)</f>
        <v>0.15384615384615385</v>
      </c>
    </row>
    <row r="17" spans="2:11" ht="20.100000000000001" customHeight="1" thickBot="1" x14ac:dyDescent="0.25">
      <c r="B17" s="6" t="s">
        <v>3</v>
      </c>
      <c r="C17" s="11">
        <v>55</v>
      </c>
      <c r="D17" s="11">
        <v>48</v>
      </c>
      <c r="E17" s="11">
        <v>7</v>
      </c>
      <c r="F17" s="11">
        <v>51</v>
      </c>
      <c r="G17" s="11">
        <v>44</v>
      </c>
      <c r="H17" s="11">
        <v>7</v>
      </c>
      <c r="I17" s="14">
        <f t="shared" ref="I17:K33" si="0">IF(C17=0,"-",(F17-C17)/C17)</f>
        <v>-7.2727272727272724E-2</v>
      </c>
      <c r="J17" s="14">
        <f t="shared" si="0"/>
        <v>-8.3333333333333329E-2</v>
      </c>
      <c r="K17" s="14">
        <f t="shared" si="0"/>
        <v>0</v>
      </c>
    </row>
    <row r="18" spans="2:11" ht="20.100000000000001" customHeight="1" thickBot="1" x14ac:dyDescent="0.25">
      <c r="B18" s="6" t="s">
        <v>4</v>
      </c>
      <c r="C18" s="11">
        <v>37</v>
      </c>
      <c r="D18" s="11">
        <v>27</v>
      </c>
      <c r="E18" s="11">
        <v>10</v>
      </c>
      <c r="F18" s="11">
        <v>42</v>
      </c>
      <c r="G18" s="11">
        <v>35</v>
      </c>
      <c r="H18" s="11">
        <v>7</v>
      </c>
      <c r="I18" s="14">
        <f t="shared" si="0"/>
        <v>0.13513513513513514</v>
      </c>
      <c r="J18" s="14">
        <f t="shared" si="0"/>
        <v>0.29629629629629628</v>
      </c>
      <c r="K18" s="14">
        <f t="shared" si="0"/>
        <v>-0.3</v>
      </c>
    </row>
    <row r="19" spans="2:11" ht="20.100000000000001" customHeight="1" thickBot="1" x14ac:dyDescent="0.25">
      <c r="B19" s="6" t="s">
        <v>5</v>
      </c>
      <c r="C19" s="11">
        <v>143</v>
      </c>
      <c r="D19" s="11">
        <v>116</v>
      </c>
      <c r="E19" s="11">
        <v>27</v>
      </c>
      <c r="F19" s="11">
        <v>133</v>
      </c>
      <c r="G19" s="11">
        <v>117</v>
      </c>
      <c r="H19" s="11">
        <v>16</v>
      </c>
      <c r="I19" s="14">
        <f t="shared" si="0"/>
        <v>-6.9930069930069935E-2</v>
      </c>
      <c r="J19" s="14">
        <f t="shared" si="0"/>
        <v>8.6206896551724137E-3</v>
      </c>
      <c r="K19" s="14">
        <f t="shared" si="0"/>
        <v>-0.40740740740740738</v>
      </c>
    </row>
    <row r="20" spans="2:11" ht="20.100000000000001" customHeight="1" thickBot="1" x14ac:dyDescent="0.25">
      <c r="B20" s="6" t="s">
        <v>6</v>
      </c>
      <c r="C20" s="11">
        <v>63</v>
      </c>
      <c r="D20" s="11">
        <v>55</v>
      </c>
      <c r="E20" s="11">
        <v>8</v>
      </c>
      <c r="F20" s="11">
        <v>84</v>
      </c>
      <c r="G20" s="11">
        <v>70</v>
      </c>
      <c r="H20" s="11">
        <v>14</v>
      </c>
      <c r="I20" s="14">
        <f t="shared" si="0"/>
        <v>0.33333333333333331</v>
      </c>
      <c r="J20" s="14">
        <f t="shared" si="0"/>
        <v>0.27272727272727271</v>
      </c>
      <c r="K20" s="14">
        <f t="shared" si="0"/>
        <v>0.75</v>
      </c>
    </row>
    <row r="21" spans="2:11" ht="20.100000000000001" customHeight="1" thickBot="1" x14ac:dyDescent="0.25">
      <c r="B21" s="6" t="s">
        <v>7</v>
      </c>
      <c r="C21" s="11">
        <v>15</v>
      </c>
      <c r="D21" s="11">
        <v>12</v>
      </c>
      <c r="E21" s="11">
        <v>3</v>
      </c>
      <c r="F21" s="11">
        <v>28</v>
      </c>
      <c r="G21" s="11">
        <v>20</v>
      </c>
      <c r="H21" s="11">
        <v>8</v>
      </c>
      <c r="I21" s="14">
        <f t="shared" si="0"/>
        <v>0.8666666666666667</v>
      </c>
      <c r="J21" s="14">
        <f t="shared" si="0"/>
        <v>0.66666666666666663</v>
      </c>
      <c r="K21" s="14">
        <f t="shared" si="0"/>
        <v>1.6666666666666667</v>
      </c>
    </row>
    <row r="22" spans="2:11" ht="20.100000000000001" customHeight="1" thickBot="1" x14ac:dyDescent="0.25">
      <c r="B22" s="6" t="s">
        <v>8</v>
      </c>
      <c r="C22" s="11">
        <v>61</v>
      </c>
      <c r="D22" s="11">
        <v>50</v>
      </c>
      <c r="E22" s="11">
        <v>11</v>
      </c>
      <c r="F22" s="11">
        <v>72</v>
      </c>
      <c r="G22" s="11">
        <v>62</v>
      </c>
      <c r="H22" s="11">
        <v>10</v>
      </c>
      <c r="I22" s="14">
        <f t="shared" si="0"/>
        <v>0.18032786885245902</v>
      </c>
      <c r="J22" s="14">
        <f t="shared" si="0"/>
        <v>0.24</v>
      </c>
      <c r="K22" s="14">
        <f t="shared" si="0"/>
        <v>-9.0909090909090912E-2</v>
      </c>
    </row>
    <row r="23" spans="2:11" ht="20.100000000000001" customHeight="1" thickBot="1" x14ac:dyDescent="0.25">
      <c r="B23" s="6" t="s">
        <v>9</v>
      </c>
      <c r="C23" s="11">
        <v>69</v>
      </c>
      <c r="D23" s="11">
        <v>59</v>
      </c>
      <c r="E23" s="11">
        <v>10</v>
      </c>
      <c r="F23" s="11">
        <v>92</v>
      </c>
      <c r="G23" s="11">
        <v>73</v>
      </c>
      <c r="H23" s="11">
        <v>19</v>
      </c>
      <c r="I23" s="14">
        <f t="shared" si="0"/>
        <v>0.33333333333333331</v>
      </c>
      <c r="J23" s="14">
        <f t="shared" si="0"/>
        <v>0.23728813559322035</v>
      </c>
      <c r="K23" s="14">
        <f t="shared" si="0"/>
        <v>0.9</v>
      </c>
    </row>
    <row r="24" spans="2:11" ht="20.100000000000001" customHeight="1" thickBot="1" x14ac:dyDescent="0.25">
      <c r="B24" s="6" t="s">
        <v>10</v>
      </c>
      <c r="C24" s="11">
        <v>231</v>
      </c>
      <c r="D24" s="11">
        <v>132</v>
      </c>
      <c r="E24" s="11">
        <v>99</v>
      </c>
      <c r="F24" s="11">
        <v>308</v>
      </c>
      <c r="G24" s="11">
        <v>184</v>
      </c>
      <c r="H24" s="11">
        <v>124</v>
      </c>
      <c r="I24" s="14">
        <f t="shared" si="0"/>
        <v>0.33333333333333331</v>
      </c>
      <c r="J24" s="14">
        <f t="shared" si="0"/>
        <v>0.39393939393939392</v>
      </c>
      <c r="K24" s="14">
        <f t="shared" si="0"/>
        <v>0.25252525252525254</v>
      </c>
    </row>
    <row r="25" spans="2:11" ht="20.100000000000001" customHeight="1" thickBot="1" x14ac:dyDescent="0.25">
      <c r="B25" s="6" t="s">
        <v>11</v>
      </c>
      <c r="C25" s="11">
        <v>181</v>
      </c>
      <c r="D25" s="11">
        <v>161</v>
      </c>
      <c r="E25" s="11">
        <v>20</v>
      </c>
      <c r="F25" s="11">
        <v>225</v>
      </c>
      <c r="G25" s="11">
        <v>196</v>
      </c>
      <c r="H25" s="11">
        <v>29</v>
      </c>
      <c r="I25" s="14">
        <f t="shared" si="0"/>
        <v>0.24309392265193369</v>
      </c>
      <c r="J25" s="14">
        <f t="shared" si="0"/>
        <v>0.21739130434782608</v>
      </c>
      <c r="K25" s="14">
        <f t="shared" si="0"/>
        <v>0.45</v>
      </c>
    </row>
    <row r="26" spans="2:11" ht="20.100000000000001" customHeight="1" thickBot="1" x14ac:dyDescent="0.25">
      <c r="B26" s="6" t="s">
        <v>12</v>
      </c>
      <c r="C26" s="11">
        <v>39</v>
      </c>
      <c r="D26" s="11">
        <v>32</v>
      </c>
      <c r="E26" s="11">
        <v>7</v>
      </c>
      <c r="F26" s="11">
        <v>46</v>
      </c>
      <c r="G26" s="11">
        <v>39</v>
      </c>
      <c r="H26" s="11">
        <v>7</v>
      </c>
      <c r="I26" s="14">
        <f t="shared" si="0"/>
        <v>0.17948717948717949</v>
      </c>
      <c r="J26" s="14">
        <f t="shared" si="0"/>
        <v>0.21875</v>
      </c>
      <c r="K26" s="14">
        <f t="shared" si="0"/>
        <v>0</v>
      </c>
    </row>
    <row r="27" spans="2:11" ht="20.100000000000001" customHeight="1" thickBot="1" x14ac:dyDescent="0.25">
      <c r="B27" s="6" t="s">
        <v>13</v>
      </c>
      <c r="C27" s="11">
        <v>108</v>
      </c>
      <c r="D27" s="11">
        <v>86</v>
      </c>
      <c r="E27" s="11">
        <v>22</v>
      </c>
      <c r="F27" s="11">
        <v>126</v>
      </c>
      <c r="G27" s="11">
        <v>82</v>
      </c>
      <c r="H27" s="11">
        <v>44</v>
      </c>
      <c r="I27" s="14">
        <f t="shared" si="0"/>
        <v>0.16666666666666666</v>
      </c>
      <c r="J27" s="14">
        <f t="shared" si="0"/>
        <v>-4.6511627906976744E-2</v>
      </c>
      <c r="K27" s="14">
        <f t="shared" si="0"/>
        <v>1</v>
      </c>
    </row>
    <row r="28" spans="2:11" ht="20.100000000000001" customHeight="1" thickBot="1" x14ac:dyDescent="0.25">
      <c r="B28" s="6" t="s">
        <v>14</v>
      </c>
      <c r="C28" s="11">
        <v>114</v>
      </c>
      <c r="D28" s="11">
        <v>80</v>
      </c>
      <c r="E28" s="11">
        <v>34</v>
      </c>
      <c r="F28" s="11">
        <v>165</v>
      </c>
      <c r="G28" s="11">
        <v>112</v>
      </c>
      <c r="H28" s="11">
        <v>53</v>
      </c>
      <c r="I28" s="14">
        <f t="shared" si="0"/>
        <v>0.44736842105263158</v>
      </c>
      <c r="J28" s="14">
        <f t="shared" si="0"/>
        <v>0.4</v>
      </c>
      <c r="K28" s="14">
        <f t="shared" si="0"/>
        <v>0.55882352941176472</v>
      </c>
    </row>
    <row r="29" spans="2:11" ht="20.100000000000001" customHeight="1" thickBot="1" x14ac:dyDescent="0.25">
      <c r="B29" s="6" t="s">
        <v>15</v>
      </c>
      <c r="C29" s="11">
        <v>93</v>
      </c>
      <c r="D29" s="11">
        <v>87</v>
      </c>
      <c r="E29" s="11">
        <v>6</v>
      </c>
      <c r="F29" s="11">
        <v>107</v>
      </c>
      <c r="G29" s="11">
        <v>105</v>
      </c>
      <c r="H29" s="11">
        <v>2</v>
      </c>
      <c r="I29" s="14">
        <f t="shared" si="0"/>
        <v>0.15053763440860216</v>
      </c>
      <c r="J29" s="14">
        <f t="shared" si="0"/>
        <v>0.20689655172413793</v>
      </c>
      <c r="K29" s="14">
        <f t="shared" si="0"/>
        <v>-0.66666666666666663</v>
      </c>
    </row>
    <row r="30" spans="2:11" ht="20.100000000000001" customHeight="1" thickBot="1" x14ac:dyDescent="0.25">
      <c r="B30" s="6" t="s">
        <v>16</v>
      </c>
      <c r="C30" s="11">
        <v>28</v>
      </c>
      <c r="D30" s="11">
        <v>24</v>
      </c>
      <c r="E30" s="11">
        <v>4</v>
      </c>
      <c r="F30" s="11">
        <v>33</v>
      </c>
      <c r="G30" s="11">
        <v>30</v>
      </c>
      <c r="H30" s="11">
        <v>3</v>
      </c>
      <c r="I30" s="14">
        <f t="shared" si="0"/>
        <v>0.17857142857142858</v>
      </c>
      <c r="J30" s="14">
        <f t="shared" si="0"/>
        <v>0.25</v>
      </c>
      <c r="K30" s="14">
        <f t="shared" si="0"/>
        <v>-0.25</v>
      </c>
    </row>
    <row r="31" spans="2:11" ht="20.100000000000001" customHeight="1" thickBot="1" x14ac:dyDescent="0.25">
      <c r="B31" s="7" t="s">
        <v>17</v>
      </c>
      <c r="C31" s="11">
        <v>91</v>
      </c>
      <c r="D31" s="11">
        <v>60</v>
      </c>
      <c r="E31" s="11">
        <v>31</v>
      </c>
      <c r="F31" s="11">
        <v>127</v>
      </c>
      <c r="G31" s="11">
        <v>81</v>
      </c>
      <c r="H31" s="11">
        <v>46</v>
      </c>
      <c r="I31" s="14">
        <f t="shared" si="0"/>
        <v>0.39560439560439559</v>
      </c>
      <c r="J31" s="14">
        <f t="shared" si="0"/>
        <v>0.35</v>
      </c>
      <c r="K31" s="14">
        <f t="shared" si="0"/>
        <v>0.4838709677419355</v>
      </c>
    </row>
    <row r="32" spans="2:11" ht="20.100000000000001" customHeight="1" thickBot="1" x14ac:dyDescent="0.25">
      <c r="B32" s="8" t="s">
        <v>18</v>
      </c>
      <c r="C32" s="11">
        <v>19</v>
      </c>
      <c r="D32" s="11">
        <v>18</v>
      </c>
      <c r="E32" s="11">
        <v>1</v>
      </c>
      <c r="F32" s="11">
        <v>24</v>
      </c>
      <c r="G32" s="11">
        <v>19</v>
      </c>
      <c r="H32" s="11">
        <v>5</v>
      </c>
      <c r="I32" s="14">
        <f t="shared" si="0"/>
        <v>0.26315789473684209</v>
      </c>
      <c r="J32" s="14">
        <f t="shared" si="0"/>
        <v>5.5555555555555552E-2</v>
      </c>
      <c r="K32" s="14">
        <f t="shared" si="0"/>
        <v>4</v>
      </c>
    </row>
    <row r="33" spans="2:11" ht="20.100000000000001" customHeight="1" thickBot="1" x14ac:dyDescent="0.25">
      <c r="B33" s="9" t="s">
        <v>19</v>
      </c>
      <c r="C33" s="12">
        <f>SUM(C16:C32)</f>
        <v>1594</v>
      </c>
      <c r="D33" s="12">
        <f t="shared" ref="D33:H33" si="1">SUM(D16:D32)</f>
        <v>1255</v>
      </c>
      <c r="E33" s="12">
        <f t="shared" si="1"/>
        <v>339</v>
      </c>
      <c r="F33" s="12">
        <f t="shared" si="1"/>
        <v>1918</v>
      </c>
      <c r="G33" s="12">
        <f t="shared" si="1"/>
        <v>1479</v>
      </c>
      <c r="H33" s="12">
        <f t="shared" si="1"/>
        <v>439</v>
      </c>
      <c r="I33" s="15">
        <f t="shared" si="0"/>
        <v>0.20326223337515684</v>
      </c>
      <c r="J33" s="15">
        <f t="shared" si="0"/>
        <v>0.17848605577689244</v>
      </c>
      <c r="K33" s="15">
        <f t="shared" si="0"/>
        <v>0.29498525073746312</v>
      </c>
    </row>
    <row r="34" spans="2:11" x14ac:dyDescent="0.2">
      <c r="C34" s="20"/>
      <c r="D34" s="20"/>
      <c r="E34" s="20"/>
      <c r="F34" s="20"/>
      <c r="G34" s="20"/>
      <c r="H34" s="20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1" t="s">
        <v>119</v>
      </c>
      <c r="D9" s="51"/>
      <c r="E9" s="51"/>
      <c r="F9" s="51"/>
      <c r="G9" s="51"/>
      <c r="H9" s="28" t="s">
        <v>120</v>
      </c>
      <c r="I9" s="28"/>
      <c r="J9" s="28"/>
      <c r="K9" s="28"/>
      <c r="L9" s="28"/>
      <c r="M9" s="28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38</v>
      </c>
      <c r="D11" s="23">
        <v>24</v>
      </c>
      <c r="E11" s="23">
        <v>6</v>
      </c>
      <c r="F11" s="23">
        <v>4</v>
      </c>
      <c r="G11" s="23">
        <v>4</v>
      </c>
      <c r="H11" s="23">
        <v>34</v>
      </c>
      <c r="I11" s="23">
        <v>19</v>
      </c>
      <c r="J11" s="23">
        <v>8</v>
      </c>
      <c r="K11" s="23">
        <v>5</v>
      </c>
      <c r="L11" s="23">
        <v>2</v>
      </c>
      <c r="M11" s="14">
        <f>IF(C11=0,"-",IF(H11=0,"-",(H11-C11)/C11))</f>
        <v>-0.10526315789473684</v>
      </c>
      <c r="N11" s="14">
        <f t="shared" ref="N11:Q28" si="0">IF(D11=0,"-",IF(I11=0,"-",(I11-D11)/D11))</f>
        <v>-0.20833333333333334</v>
      </c>
      <c r="O11" s="14">
        <f t="shared" si="0"/>
        <v>0.33333333333333331</v>
      </c>
      <c r="P11" s="14">
        <f t="shared" si="0"/>
        <v>0.25</v>
      </c>
      <c r="Q11" s="14">
        <f t="shared" si="0"/>
        <v>-0.5</v>
      </c>
    </row>
    <row r="12" spans="2:17" ht="20.100000000000001" customHeight="1" thickBot="1" x14ac:dyDescent="0.25">
      <c r="B12" s="6" t="s">
        <v>3</v>
      </c>
      <c r="C12" s="23">
        <v>2</v>
      </c>
      <c r="D12" s="23">
        <v>0</v>
      </c>
      <c r="E12" s="23">
        <v>2</v>
      </c>
      <c r="F12" s="23">
        <v>0</v>
      </c>
      <c r="G12" s="23">
        <v>0</v>
      </c>
      <c r="H12" s="23">
        <v>5</v>
      </c>
      <c r="I12" s="23">
        <v>2</v>
      </c>
      <c r="J12" s="23">
        <v>1</v>
      </c>
      <c r="K12" s="23">
        <v>1</v>
      </c>
      <c r="L12" s="23">
        <v>1</v>
      </c>
      <c r="M12" s="14">
        <f t="shared" ref="M12:M28" si="1">IF(C12=0,"-",IF(H12=0,"-",(H12-C12)/C12))</f>
        <v>1.5</v>
      </c>
      <c r="N12" s="14" t="str">
        <f t="shared" si="0"/>
        <v>-</v>
      </c>
      <c r="O12" s="14">
        <f t="shared" si="0"/>
        <v>-0.5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1</v>
      </c>
      <c r="D13" s="23">
        <v>1</v>
      </c>
      <c r="E13" s="23">
        <v>0</v>
      </c>
      <c r="F13" s="23">
        <v>0</v>
      </c>
      <c r="G13" s="23">
        <v>0</v>
      </c>
      <c r="H13" s="23">
        <v>6</v>
      </c>
      <c r="I13" s="23">
        <v>4</v>
      </c>
      <c r="J13" s="23">
        <v>1</v>
      </c>
      <c r="K13" s="23">
        <v>1</v>
      </c>
      <c r="L13" s="23">
        <v>0</v>
      </c>
      <c r="M13" s="14">
        <f t="shared" si="1"/>
        <v>5</v>
      </c>
      <c r="N13" s="14">
        <f t="shared" si="0"/>
        <v>3</v>
      </c>
      <c r="O13" s="14" t="str">
        <f t="shared" si="0"/>
        <v>-</v>
      </c>
      <c r="P13" s="14" t="str">
        <f t="shared" si="0"/>
        <v>-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14" t="str">
        <f t="shared" si="1"/>
        <v>-</v>
      </c>
      <c r="N14" s="14" t="str">
        <f t="shared" si="0"/>
        <v>-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4</v>
      </c>
      <c r="D15" s="23">
        <v>1</v>
      </c>
      <c r="E15" s="23">
        <v>1</v>
      </c>
      <c r="F15" s="23">
        <v>1</v>
      </c>
      <c r="G15" s="23">
        <v>1</v>
      </c>
      <c r="H15" s="23">
        <v>2</v>
      </c>
      <c r="I15" s="23">
        <v>1</v>
      </c>
      <c r="J15" s="23">
        <v>0</v>
      </c>
      <c r="K15" s="23">
        <v>0</v>
      </c>
      <c r="L15" s="23">
        <v>1</v>
      </c>
      <c r="M15" s="14">
        <f t="shared" si="1"/>
        <v>-0.5</v>
      </c>
      <c r="N15" s="14">
        <f t="shared" si="0"/>
        <v>0</v>
      </c>
      <c r="O15" s="14" t="str">
        <f t="shared" si="0"/>
        <v>-</v>
      </c>
      <c r="P15" s="14" t="str">
        <f t="shared" si="0"/>
        <v>-</v>
      </c>
      <c r="Q15" s="14">
        <f t="shared" si="0"/>
        <v>0</v>
      </c>
    </row>
    <row r="16" spans="2:17" ht="20.100000000000001" customHeight="1" thickBot="1" x14ac:dyDescent="0.25">
      <c r="B16" s="6" t="s">
        <v>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6</v>
      </c>
      <c r="D17" s="23">
        <v>4</v>
      </c>
      <c r="E17" s="23">
        <v>1</v>
      </c>
      <c r="F17" s="23">
        <v>1</v>
      </c>
      <c r="G17" s="23">
        <v>0</v>
      </c>
      <c r="H17" s="23">
        <v>3</v>
      </c>
      <c r="I17" s="23">
        <v>2</v>
      </c>
      <c r="J17" s="23">
        <v>1</v>
      </c>
      <c r="K17" s="23">
        <v>0</v>
      </c>
      <c r="L17" s="23">
        <v>0</v>
      </c>
      <c r="M17" s="14">
        <f t="shared" si="1"/>
        <v>-0.5</v>
      </c>
      <c r="N17" s="14">
        <f t="shared" si="0"/>
        <v>-0.5</v>
      </c>
      <c r="O17" s="14">
        <f t="shared" si="0"/>
        <v>0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4</v>
      </c>
      <c r="D18" s="23">
        <v>1</v>
      </c>
      <c r="E18" s="23">
        <v>3</v>
      </c>
      <c r="F18" s="23">
        <v>0</v>
      </c>
      <c r="G18" s="23">
        <v>0</v>
      </c>
      <c r="H18" s="23">
        <v>5</v>
      </c>
      <c r="I18" s="23">
        <v>2</v>
      </c>
      <c r="J18" s="23">
        <v>2</v>
      </c>
      <c r="K18" s="23">
        <v>1</v>
      </c>
      <c r="L18" s="23">
        <v>0</v>
      </c>
      <c r="M18" s="14">
        <f t="shared" si="1"/>
        <v>0.25</v>
      </c>
      <c r="N18" s="14">
        <f t="shared" si="0"/>
        <v>1</v>
      </c>
      <c r="O18" s="14">
        <f t="shared" si="0"/>
        <v>-0.33333333333333331</v>
      </c>
      <c r="P18" s="14" t="str">
        <f t="shared" si="0"/>
        <v>-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31</v>
      </c>
      <c r="D19" s="23">
        <v>16</v>
      </c>
      <c r="E19" s="23">
        <v>7</v>
      </c>
      <c r="F19" s="23">
        <v>5</v>
      </c>
      <c r="G19" s="23">
        <v>3</v>
      </c>
      <c r="H19" s="23">
        <v>45</v>
      </c>
      <c r="I19" s="23">
        <v>20</v>
      </c>
      <c r="J19" s="23">
        <v>14</v>
      </c>
      <c r="K19" s="23">
        <v>7</v>
      </c>
      <c r="L19" s="23">
        <v>4</v>
      </c>
      <c r="M19" s="14">
        <f t="shared" si="1"/>
        <v>0.45161290322580644</v>
      </c>
      <c r="N19" s="14">
        <f t="shared" si="0"/>
        <v>0.25</v>
      </c>
      <c r="O19" s="14">
        <f t="shared" si="0"/>
        <v>1</v>
      </c>
      <c r="P19" s="14">
        <f t="shared" si="0"/>
        <v>0.4</v>
      </c>
      <c r="Q19" s="14">
        <f t="shared" si="0"/>
        <v>0.33333333333333331</v>
      </c>
    </row>
    <row r="20" spans="2:17" ht="20.100000000000001" customHeight="1" thickBot="1" x14ac:dyDescent="0.25">
      <c r="B20" s="6" t="s">
        <v>11</v>
      </c>
      <c r="C20" s="23">
        <v>55</v>
      </c>
      <c r="D20" s="23">
        <v>28</v>
      </c>
      <c r="E20" s="23">
        <v>11</v>
      </c>
      <c r="F20" s="23">
        <v>8</v>
      </c>
      <c r="G20" s="23">
        <v>8</v>
      </c>
      <c r="H20" s="23">
        <v>18</v>
      </c>
      <c r="I20" s="23">
        <v>11</v>
      </c>
      <c r="J20" s="23">
        <v>5</v>
      </c>
      <c r="K20" s="23">
        <v>2</v>
      </c>
      <c r="L20" s="23">
        <v>0</v>
      </c>
      <c r="M20" s="14">
        <f t="shared" si="1"/>
        <v>-0.67272727272727273</v>
      </c>
      <c r="N20" s="14">
        <f t="shared" si="0"/>
        <v>-0.6071428571428571</v>
      </c>
      <c r="O20" s="14">
        <f t="shared" si="0"/>
        <v>-0.54545454545454541</v>
      </c>
      <c r="P20" s="14">
        <f t="shared" si="0"/>
        <v>-0.75</v>
      </c>
      <c r="Q20" s="14" t="str">
        <f t="shared" si="0"/>
        <v>-</v>
      </c>
    </row>
    <row r="21" spans="2:17" ht="20.100000000000001" customHeight="1" thickBot="1" x14ac:dyDescent="0.25">
      <c r="B21" s="6" t="s">
        <v>12</v>
      </c>
      <c r="C21" s="23">
        <v>4</v>
      </c>
      <c r="D21" s="23">
        <v>4</v>
      </c>
      <c r="E21" s="23">
        <v>0</v>
      </c>
      <c r="F21" s="23">
        <v>0</v>
      </c>
      <c r="G21" s="23">
        <v>0</v>
      </c>
      <c r="H21" s="23">
        <v>2</v>
      </c>
      <c r="I21" s="23">
        <v>2</v>
      </c>
      <c r="J21" s="23">
        <v>0</v>
      </c>
      <c r="K21" s="23">
        <v>0</v>
      </c>
      <c r="L21" s="23">
        <v>0</v>
      </c>
      <c r="M21" s="14">
        <f t="shared" si="1"/>
        <v>-0.5</v>
      </c>
      <c r="N21" s="14">
        <f t="shared" si="0"/>
        <v>-0.5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3</v>
      </c>
      <c r="D22" s="23">
        <v>2</v>
      </c>
      <c r="E22" s="23">
        <v>0</v>
      </c>
      <c r="F22" s="23">
        <v>0</v>
      </c>
      <c r="G22" s="23">
        <v>1</v>
      </c>
      <c r="H22" s="23">
        <v>4</v>
      </c>
      <c r="I22" s="23">
        <v>3</v>
      </c>
      <c r="J22" s="23">
        <v>0</v>
      </c>
      <c r="K22" s="23">
        <v>1</v>
      </c>
      <c r="L22" s="23">
        <v>0</v>
      </c>
      <c r="M22" s="14">
        <f t="shared" si="1"/>
        <v>0.33333333333333331</v>
      </c>
      <c r="N22" s="14">
        <f t="shared" si="0"/>
        <v>0.5</v>
      </c>
      <c r="O22" s="14" t="str">
        <f t="shared" si="0"/>
        <v>-</v>
      </c>
      <c r="P22" s="14" t="str">
        <f t="shared" si="0"/>
        <v>-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12</v>
      </c>
      <c r="D23" s="23">
        <v>5</v>
      </c>
      <c r="E23" s="23">
        <v>4</v>
      </c>
      <c r="F23" s="23">
        <v>3</v>
      </c>
      <c r="G23" s="23">
        <v>0</v>
      </c>
      <c r="H23" s="23">
        <v>20</v>
      </c>
      <c r="I23" s="23">
        <v>9</v>
      </c>
      <c r="J23" s="23">
        <v>5</v>
      </c>
      <c r="K23" s="23">
        <v>3</v>
      </c>
      <c r="L23" s="23">
        <v>3</v>
      </c>
      <c r="M23" s="14">
        <f t="shared" si="1"/>
        <v>0.66666666666666663</v>
      </c>
      <c r="N23" s="14">
        <f t="shared" si="0"/>
        <v>0.8</v>
      </c>
      <c r="O23" s="14">
        <f t="shared" si="0"/>
        <v>0.25</v>
      </c>
      <c r="P23" s="14">
        <f t="shared" si="0"/>
        <v>0</v>
      </c>
      <c r="Q23" s="14" t="str">
        <f t="shared" si="0"/>
        <v>-</v>
      </c>
    </row>
    <row r="24" spans="2:17" ht="20.100000000000001" customHeight="1" thickBot="1" x14ac:dyDescent="0.25">
      <c r="B24" s="6" t="s">
        <v>15</v>
      </c>
      <c r="C24" s="23">
        <v>2</v>
      </c>
      <c r="D24" s="23">
        <v>0</v>
      </c>
      <c r="E24" s="23">
        <v>1</v>
      </c>
      <c r="F24" s="23">
        <v>0</v>
      </c>
      <c r="G24" s="23">
        <v>1</v>
      </c>
      <c r="H24" s="23">
        <v>4</v>
      </c>
      <c r="I24" s="23">
        <v>4</v>
      </c>
      <c r="J24" s="23">
        <v>0</v>
      </c>
      <c r="K24" s="23">
        <v>0</v>
      </c>
      <c r="L24" s="23">
        <v>0</v>
      </c>
      <c r="M24" s="14">
        <f t="shared" si="1"/>
        <v>1</v>
      </c>
      <c r="N24" s="14" t="str">
        <f t="shared" si="0"/>
        <v>-</v>
      </c>
      <c r="O24" s="14" t="str">
        <f t="shared" si="0"/>
        <v>-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2</v>
      </c>
      <c r="D25" s="23">
        <v>2</v>
      </c>
      <c r="E25" s="23">
        <v>0</v>
      </c>
      <c r="F25" s="23">
        <v>0</v>
      </c>
      <c r="G25" s="23">
        <v>0</v>
      </c>
      <c r="H25" s="23">
        <v>8</v>
      </c>
      <c r="I25" s="23">
        <v>3</v>
      </c>
      <c r="J25" s="23">
        <v>2</v>
      </c>
      <c r="K25" s="23">
        <v>2</v>
      </c>
      <c r="L25" s="23">
        <v>1</v>
      </c>
      <c r="M25" s="14">
        <f t="shared" si="1"/>
        <v>3</v>
      </c>
      <c r="N25" s="14">
        <f t="shared" si="0"/>
        <v>0.5</v>
      </c>
      <c r="O25" s="14" t="str">
        <f t="shared" si="0"/>
        <v>-</v>
      </c>
      <c r="P25" s="14" t="str">
        <f t="shared" si="0"/>
        <v>-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23">
        <v>5</v>
      </c>
      <c r="D26" s="23">
        <v>0</v>
      </c>
      <c r="E26" s="23">
        <v>3</v>
      </c>
      <c r="F26" s="23">
        <v>1</v>
      </c>
      <c r="G26" s="23">
        <v>1</v>
      </c>
      <c r="H26" s="23">
        <v>9</v>
      </c>
      <c r="I26" s="23">
        <v>4</v>
      </c>
      <c r="J26" s="23">
        <v>4</v>
      </c>
      <c r="K26" s="23">
        <v>0</v>
      </c>
      <c r="L26" s="23">
        <v>1</v>
      </c>
      <c r="M26" s="14">
        <f t="shared" si="1"/>
        <v>0.8</v>
      </c>
      <c r="N26" s="14" t="str">
        <f t="shared" si="0"/>
        <v>-</v>
      </c>
      <c r="O26" s="14">
        <f t="shared" si="0"/>
        <v>0.33333333333333331</v>
      </c>
      <c r="P26" s="14" t="str">
        <f t="shared" si="0"/>
        <v>-</v>
      </c>
      <c r="Q26" s="14">
        <f t="shared" si="0"/>
        <v>0</v>
      </c>
    </row>
    <row r="27" spans="2:17" ht="20.100000000000001" customHeight="1" thickBot="1" x14ac:dyDescent="0.25">
      <c r="B27" s="8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169</v>
      </c>
      <c r="D28" s="12">
        <f t="shared" ref="D28:L28" si="2">SUM(D11:D27)</f>
        <v>88</v>
      </c>
      <c r="E28" s="12">
        <f t="shared" si="2"/>
        <v>39</v>
      </c>
      <c r="F28" s="12">
        <f t="shared" si="2"/>
        <v>23</v>
      </c>
      <c r="G28" s="12">
        <f t="shared" si="2"/>
        <v>19</v>
      </c>
      <c r="H28" s="12">
        <f t="shared" si="2"/>
        <v>165</v>
      </c>
      <c r="I28" s="12">
        <f t="shared" si="2"/>
        <v>86</v>
      </c>
      <c r="J28" s="12">
        <f t="shared" si="2"/>
        <v>43</v>
      </c>
      <c r="K28" s="12">
        <f t="shared" si="2"/>
        <v>23</v>
      </c>
      <c r="L28" s="12">
        <f t="shared" si="2"/>
        <v>13</v>
      </c>
      <c r="M28" s="15">
        <f t="shared" si="1"/>
        <v>-2.3668639053254437E-2</v>
      </c>
      <c r="N28" s="15">
        <f t="shared" si="0"/>
        <v>-2.2727272727272728E-2</v>
      </c>
      <c r="O28" s="15">
        <f t="shared" si="0"/>
        <v>0.10256410256410256</v>
      </c>
      <c r="P28" s="15">
        <f t="shared" si="0"/>
        <v>0</v>
      </c>
      <c r="Q28" s="15">
        <f t="shared" si="0"/>
        <v>-0.31578947368421051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125" bestFit="1" customWidth="1"/>
    <col min="4" max="4" width="10.75" bestFit="1" customWidth="1"/>
    <col min="5" max="5" width="12.625" bestFit="1" customWidth="1"/>
    <col min="6" max="6" width="9.625" bestFit="1" customWidth="1"/>
    <col min="7" max="8" width="10.75" customWidth="1"/>
    <col min="9" max="9" width="12.375" customWidth="1"/>
    <col min="10" max="10" width="10.75" customWidth="1"/>
    <col min="11" max="11" width="9.12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53"/>
      <c r="C9" s="51" t="s">
        <v>119</v>
      </c>
      <c r="D9" s="51"/>
      <c r="E9" s="51"/>
      <c r="F9" s="51"/>
      <c r="G9" s="51"/>
      <c r="H9" s="51"/>
      <c r="I9" s="51"/>
      <c r="J9" s="27"/>
      <c r="K9" s="50" t="s">
        <v>120</v>
      </c>
      <c r="L9" s="51"/>
      <c r="M9" s="51"/>
      <c r="N9" s="51"/>
      <c r="O9" s="51"/>
      <c r="P9" s="51"/>
      <c r="Q9" s="51"/>
      <c r="R9" s="27"/>
      <c r="S9" s="28" t="s">
        <v>119</v>
      </c>
      <c r="T9" s="28"/>
      <c r="U9" s="28"/>
      <c r="V9" s="28"/>
      <c r="W9" s="28" t="s">
        <v>120</v>
      </c>
      <c r="X9" s="28"/>
      <c r="Y9" s="28"/>
      <c r="Z9" s="28"/>
    </row>
    <row r="10" spans="2:26" ht="44.25" customHeight="1" thickBot="1" x14ac:dyDescent="0.25">
      <c r="B10" s="53"/>
      <c r="C10" s="55" t="s">
        <v>96</v>
      </c>
      <c r="D10" s="54"/>
      <c r="E10" s="54"/>
      <c r="F10" s="54"/>
      <c r="G10" s="54" t="s">
        <v>97</v>
      </c>
      <c r="H10" s="54"/>
      <c r="I10" s="54"/>
      <c r="J10" s="54"/>
      <c r="K10" s="54" t="s">
        <v>96</v>
      </c>
      <c r="L10" s="54"/>
      <c r="M10" s="54"/>
      <c r="N10" s="54"/>
      <c r="O10" s="54" t="s">
        <v>97</v>
      </c>
      <c r="P10" s="54"/>
      <c r="Q10" s="54"/>
      <c r="R10" s="54"/>
      <c r="S10" s="54" t="s">
        <v>98</v>
      </c>
      <c r="T10" s="54"/>
      <c r="U10" s="54"/>
      <c r="V10" s="54"/>
      <c r="W10" s="54"/>
      <c r="X10" s="54"/>
      <c r="Y10" s="54"/>
      <c r="Z10" s="54"/>
    </row>
    <row r="11" spans="2:26" ht="44.25" customHeight="1" thickBot="1" x14ac:dyDescent="0.25">
      <c r="B11" s="53"/>
      <c r="C11" s="10" t="s">
        <v>33</v>
      </c>
      <c r="D11" s="10" t="s">
        <v>93</v>
      </c>
      <c r="E11" s="10" t="s">
        <v>94</v>
      </c>
      <c r="F11" s="10" t="s">
        <v>95</v>
      </c>
      <c r="G11" s="10" t="s">
        <v>33</v>
      </c>
      <c r="H11" s="10" t="s">
        <v>93</v>
      </c>
      <c r="I11" s="10" t="s">
        <v>94</v>
      </c>
      <c r="J11" s="10" t="s">
        <v>95</v>
      </c>
      <c r="K11" s="10" t="s">
        <v>33</v>
      </c>
      <c r="L11" s="10" t="s">
        <v>93</v>
      </c>
      <c r="M11" s="10" t="s">
        <v>94</v>
      </c>
      <c r="N11" s="10" t="s">
        <v>95</v>
      </c>
      <c r="O11" s="10" t="s">
        <v>33</v>
      </c>
      <c r="P11" s="10" t="s">
        <v>93</v>
      </c>
      <c r="Q11" s="10" t="s">
        <v>94</v>
      </c>
      <c r="R11" s="10" t="s">
        <v>95</v>
      </c>
      <c r="S11" s="10" t="s">
        <v>33</v>
      </c>
      <c r="T11" s="10" t="s">
        <v>93</v>
      </c>
      <c r="U11" s="10" t="s">
        <v>94</v>
      </c>
      <c r="V11" s="10" t="s">
        <v>95</v>
      </c>
      <c r="W11" s="10" t="s">
        <v>33</v>
      </c>
      <c r="X11" s="10" t="s">
        <v>93</v>
      </c>
      <c r="Y11" s="10" t="s">
        <v>94</v>
      </c>
      <c r="Z11" s="10" t="s">
        <v>95</v>
      </c>
    </row>
    <row r="12" spans="2:26" ht="20.100000000000001" customHeight="1" thickBot="1" x14ac:dyDescent="0.25">
      <c r="B12" s="5" t="s">
        <v>2</v>
      </c>
      <c r="C12" s="23">
        <v>30</v>
      </c>
      <c r="D12" s="23">
        <v>20</v>
      </c>
      <c r="E12" s="23">
        <v>8</v>
      </c>
      <c r="F12" s="23">
        <v>2</v>
      </c>
      <c r="G12" s="23">
        <v>8</v>
      </c>
      <c r="H12" s="23">
        <v>6</v>
      </c>
      <c r="I12" s="23">
        <v>2</v>
      </c>
      <c r="J12" s="23">
        <v>0</v>
      </c>
      <c r="K12" s="23">
        <v>27</v>
      </c>
      <c r="L12" s="23">
        <v>16</v>
      </c>
      <c r="M12" s="23">
        <v>7</v>
      </c>
      <c r="N12" s="23">
        <v>4</v>
      </c>
      <c r="O12" s="23">
        <v>7</v>
      </c>
      <c r="P12" s="23">
        <v>5</v>
      </c>
      <c r="Q12" s="23">
        <v>1</v>
      </c>
      <c r="R12" s="23">
        <v>1</v>
      </c>
      <c r="S12" s="23">
        <f>SUM(T12:V12)</f>
        <v>38</v>
      </c>
      <c r="T12" s="23">
        <f>SUM(D12,H12)</f>
        <v>26</v>
      </c>
      <c r="U12" s="23">
        <f t="shared" ref="U12:V12" si="0">SUM(E12,I12)</f>
        <v>10</v>
      </c>
      <c r="V12" s="23">
        <f t="shared" si="0"/>
        <v>2</v>
      </c>
      <c r="W12" s="23">
        <f>SUM(X12:Z12)</f>
        <v>34</v>
      </c>
      <c r="X12" s="23">
        <f>SUM(L12,P12)</f>
        <v>21</v>
      </c>
      <c r="Y12" s="23">
        <f t="shared" ref="Y12:Z12" si="1">SUM(M12,Q12)</f>
        <v>8</v>
      </c>
      <c r="Z12" s="23">
        <f t="shared" si="1"/>
        <v>5</v>
      </c>
    </row>
    <row r="13" spans="2:26" ht="20.100000000000001" customHeight="1" thickBot="1" x14ac:dyDescent="0.25">
      <c r="B13" s="6" t="s">
        <v>3</v>
      </c>
      <c r="C13" s="23">
        <v>2</v>
      </c>
      <c r="D13" s="23">
        <v>2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3</v>
      </c>
      <c r="L13" s="23">
        <v>2</v>
      </c>
      <c r="M13" s="23">
        <v>0</v>
      </c>
      <c r="N13" s="23">
        <v>1</v>
      </c>
      <c r="O13" s="23">
        <v>2</v>
      </c>
      <c r="P13" s="23">
        <v>2</v>
      </c>
      <c r="Q13" s="23">
        <v>0</v>
      </c>
      <c r="R13" s="23">
        <v>0</v>
      </c>
      <c r="S13" s="23">
        <f t="shared" ref="S13:S28" si="2">SUM(T13:V13)</f>
        <v>2</v>
      </c>
      <c r="T13" s="23">
        <f t="shared" ref="T13:T28" si="3">SUM(D13,H13)</f>
        <v>2</v>
      </c>
      <c r="U13" s="23">
        <f t="shared" ref="U13:U28" si="4">SUM(E13,I13)</f>
        <v>0</v>
      </c>
      <c r="V13" s="23">
        <f t="shared" ref="V13:V28" si="5">SUM(F13,J13)</f>
        <v>0</v>
      </c>
      <c r="W13" s="23">
        <f t="shared" ref="W13:W28" si="6">SUM(X13:Z13)</f>
        <v>5</v>
      </c>
      <c r="X13" s="23">
        <f t="shared" ref="X13:X28" si="7">SUM(L13,P13)</f>
        <v>4</v>
      </c>
      <c r="Y13" s="23">
        <f t="shared" ref="Y13:Y28" si="8">SUM(M13,Q13)</f>
        <v>0</v>
      </c>
      <c r="Z13" s="23">
        <f t="shared" ref="Z13:Z28" si="9">SUM(N13,R13)</f>
        <v>1</v>
      </c>
    </row>
    <row r="14" spans="2:26" ht="20.100000000000001" customHeight="1" thickBot="1" x14ac:dyDescent="0.25">
      <c r="B14" s="6" t="s">
        <v>4</v>
      </c>
      <c r="C14" s="23">
        <v>1</v>
      </c>
      <c r="D14" s="23">
        <v>1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5</v>
      </c>
      <c r="L14" s="23">
        <v>4</v>
      </c>
      <c r="M14" s="23">
        <v>0</v>
      </c>
      <c r="N14" s="23">
        <v>1</v>
      </c>
      <c r="O14" s="23">
        <v>1</v>
      </c>
      <c r="P14" s="23">
        <v>1</v>
      </c>
      <c r="Q14" s="23">
        <v>0</v>
      </c>
      <c r="R14" s="23">
        <v>0</v>
      </c>
      <c r="S14" s="23">
        <f t="shared" si="2"/>
        <v>1</v>
      </c>
      <c r="T14" s="23">
        <f t="shared" si="3"/>
        <v>1</v>
      </c>
      <c r="U14" s="23">
        <f t="shared" si="4"/>
        <v>0</v>
      </c>
      <c r="V14" s="23">
        <f t="shared" si="5"/>
        <v>0</v>
      </c>
      <c r="W14" s="23">
        <f t="shared" si="6"/>
        <v>6</v>
      </c>
      <c r="X14" s="23">
        <f t="shared" si="7"/>
        <v>5</v>
      </c>
      <c r="Y14" s="23">
        <f t="shared" si="8"/>
        <v>0</v>
      </c>
      <c r="Z14" s="23">
        <f t="shared" si="9"/>
        <v>1</v>
      </c>
    </row>
    <row r="15" spans="2:26" ht="20.100000000000001" customHeight="1" thickBot="1" x14ac:dyDescent="0.25">
      <c r="B15" s="6" t="s">
        <v>5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f t="shared" si="2"/>
        <v>0</v>
      </c>
      <c r="T15" s="23">
        <f t="shared" si="3"/>
        <v>0</v>
      </c>
      <c r="U15" s="23">
        <f t="shared" si="4"/>
        <v>0</v>
      </c>
      <c r="V15" s="23">
        <f t="shared" si="5"/>
        <v>0</v>
      </c>
      <c r="W15" s="23">
        <f t="shared" si="6"/>
        <v>0</v>
      </c>
      <c r="X15" s="23">
        <f t="shared" si="7"/>
        <v>0</v>
      </c>
      <c r="Y15" s="23">
        <f t="shared" si="8"/>
        <v>0</v>
      </c>
      <c r="Z15" s="23">
        <f t="shared" si="9"/>
        <v>0</v>
      </c>
    </row>
    <row r="16" spans="2:26" ht="20.100000000000001" customHeight="1" thickBot="1" x14ac:dyDescent="0.25">
      <c r="B16" s="6" t="s">
        <v>6</v>
      </c>
      <c r="C16" s="23">
        <v>2</v>
      </c>
      <c r="D16" s="23">
        <v>1</v>
      </c>
      <c r="E16" s="23">
        <v>1</v>
      </c>
      <c r="F16" s="23">
        <v>0</v>
      </c>
      <c r="G16" s="23">
        <v>2</v>
      </c>
      <c r="H16" s="23">
        <v>2</v>
      </c>
      <c r="I16" s="23">
        <v>0</v>
      </c>
      <c r="J16" s="23">
        <v>0</v>
      </c>
      <c r="K16" s="23">
        <v>1</v>
      </c>
      <c r="L16" s="23">
        <v>0</v>
      </c>
      <c r="M16" s="23">
        <v>0</v>
      </c>
      <c r="N16" s="23">
        <v>1</v>
      </c>
      <c r="O16" s="23">
        <v>1</v>
      </c>
      <c r="P16" s="23">
        <v>1</v>
      </c>
      <c r="Q16" s="23">
        <v>0</v>
      </c>
      <c r="R16" s="23">
        <v>0</v>
      </c>
      <c r="S16" s="23">
        <f t="shared" si="2"/>
        <v>4</v>
      </c>
      <c r="T16" s="23">
        <f t="shared" si="3"/>
        <v>3</v>
      </c>
      <c r="U16" s="23">
        <f t="shared" si="4"/>
        <v>1</v>
      </c>
      <c r="V16" s="23">
        <f t="shared" si="5"/>
        <v>0</v>
      </c>
      <c r="W16" s="23">
        <f t="shared" si="6"/>
        <v>2</v>
      </c>
      <c r="X16" s="23">
        <f t="shared" si="7"/>
        <v>1</v>
      </c>
      <c r="Y16" s="23">
        <f t="shared" si="8"/>
        <v>0</v>
      </c>
      <c r="Z16" s="23">
        <f t="shared" si="9"/>
        <v>1</v>
      </c>
    </row>
    <row r="17" spans="2:26" ht="20.100000000000001" customHeight="1" thickBot="1" x14ac:dyDescent="0.25">
      <c r="B17" s="6" t="s">
        <v>7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f t="shared" si="2"/>
        <v>0</v>
      </c>
      <c r="T17" s="23">
        <f t="shared" si="3"/>
        <v>0</v>
      </c>
      <c r="U17" s="23">
        <f t="shared" si="4"/>
        <v>0</v>
      </c>
      <c r="V17" s="23">
        <f t="shared" si="5"/>
        <v>0</v>
      </c>
      <c r="W17" s="23">
        <f t="shared" si="6"/>
        <v>0</v>
      </c>
      <c r="X17" s="23">
        <f t="shared" si="7"/>
        <v>0</v>
      </c>
      <c r="Y17" s="23">
        <f t="shared" si="8"/>
        <v>0</v>
      </c>
      <c r="Z17" s="23">
        <f t="shared" si="9"/>
        <v>0</v>
      </c>
    </row>
    <row r="18" spans="2:26" ht="20.100000000000001" customHeight="1" thickBot="1" x14ac:dyDescent="0.25">
      <c r="B18" s="6" t="s">
        <v>8</v>
      </c>
      <c r="C18" s="23">
        <v>5</v>
      </c>
      <c r="D18" s="23">
        <v>4</v>
      </c>
      <c r="E18" s="23">
        <v>1</v>
      </c>
      <c r="F18" s="23">
        <v>0</v>
      </c>
      <c r="G18" s="23">
        <v>1</v>
      </c>
      <c r="H18" s="23">
        <v>1</v>
      </c>
      <c r="I18" s="23">
        <v>0</v>
      </c>
      <c r="J18" s="23">
        <v>0</v>
      </c>
      <c r="K18" s="23">
        <v>2</v>
      </c>
      <c r="L18" s="23">
        <v>1</v>
      </c>
      <c r="M18" s="23">
        <v>1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f t="shared" si="2"/>
        <v>6</v>
      </c>
      <c r="T18" s="23">
        <f t="shared" si="3"/>
        <v>5</v>
      </c>
      <c r="U18" s="23">
        <f t="shared" si="4"/>
        <v>1</v>
      </c>
      <c r="V18" s="23">
        <f t="shared" si="5"/>
        <v>0</v>
      </c>
      <c r="W18" s="23">
        <f t="shared" si="6"/>
        <v>2</v>
      </c>
      <c r="X18" s="23">
        <f t="shared" si="7"/>
        <v>1</v>
      </c>
      <c r="Y18" s="23">
        <f t="shared" si="8"/>
        <v>1</v>
      </c>
      <c r="Z18" s="23">
        <f t="shared" si="9"/>
        <v>0</v>
      </c>
    </row>
    <row r="19" spans="2:26" ht="20.100000000000001" customHeight="1" thickBot="1" x14ac:dyDescent="0.25">
      <c r="B19" s="6" t="s">
        <v>9</v>
      </c>
      <c r="C19" s="23">
        <v>4</v>
      </c>
      <c r="D19" s="23">
        <v>3</v>
      </c>
      <c r="E19" s="23">
        <v>1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4</v>
      </c>
      <c r="L19" s="23">
        <v>1</v>
      </c>
      <c r="M19" s="23">
        <v>0</v>
      </c>
      <c r="N19" s="23">
        <v>3</v>
      </c>
      <c r="O19" s="23">
        <v>1</v>
      </c>
      <c r="P19" s="23">
        <v>0</v>
      </c>
      <c r="Q19" s="23">
        <v>1</v>
      </c>
      <c r="R19" s="23">
        <v>0</v>
      </c>
      <c r="S19" s="23">
        <f t="shared" si="2"/>
        <v>4</v>
      </c>
      <c r="T19" s="23">
        <f t="shared" si="3"/>
        <v>3</v>
      </c>
      <c r="U19" s="23">
        <f t="shared" si="4"/>
        <v>1</v>
      </c>
      <c r="V19" s="23">
        <f t="shared" si="5"/>
        <v>0</v>
      </c>
      <c r="W19" s="23">
        <f t="shared" si="6"/>
        <v>5</v>
      </c>
      <c r="X19" s="23">
        <f t="shared" si="7"/>
        <v>1</v>
      </c>
      <c r="Y19" s="23">
        <f t="shared" si="8"/>
        <v>1</v>
      </c>
      <c r="Z19" s="23">
        <f t="shared" si="9"/>
        <v>3</v>
      </c>
    </row>
    <row r="20" spans="2:26" ht="20.100000000000001" customHeight="1" thickBot="1" x14ac:dyDescent="0.25">
      <c r="B20" s="6" t="s">
        <v>10</v>
      </c>
      <c r="C20" s="23">
        <v>22</v>
      </c>
      <c r="D20" s="23">
        <v>16</v>
      </c>
      <c r="E20" s="23">
        <v>3</v>
      </c>
      <c r="F20" s="23">
        <v>3</v>
      </c>
      <c r="G20" s="23">
        <v>8</v>
      </c>
      <c r="H20" s="23">
        <v>7</v>
      </c>
      <c r="I20" s="23">
        <v>1</v>
      </c>
      <c r="J20" s="23">
        <v>0</v>
      </c>
      <c r="K20" s="23">
        <v>30</v>
      </c>
      <c r="L20" s="23">
        <v>17</v>
      </c>
      <c r="M20" s="23">
        <v>2</v>
      </c>
      <c r="N20" s="23">
        <v>11</v>
      </c>
      <c r="O20" s="23">
        <v>8</v>
      </c>
      <c r="P20" s="23">
        <v>7</v>
      </c>
      <c r="Q20" s="23">
        <v>1</v>
      </c>
      <c r="R20" s="23">
        <v>0</v>
      </c>
      <c r="S20" s="23">
        <f t="shared" si="2"/>
        <v>30</v>
      </c>
      <c r="T20" s="23">
        <f t="shared" si="3"/>
        <v>23</v>
      </c>
      <c r="U20" s="23">
        <f t="shared" si="4"/>
        <v>4</v>
      </c>
      <c r="V20" s="23">
        <f t="shared" si="5"/>
        <v>3</v>
      </c>
      <c r="W20" s="23">
        <f t="shared" si="6"/>
        <v>38</v>
      </c>
      <c r="X20" s="23">
        <f t="shared" si="7"/>
        <v>24</v>
      </c>
      <c r="Y20" s="23">
        <f t="shared" si="8"/>
        <v>3</v>
      </c>
      <c r="Z20" s="23">
        <f t="shared" si="9"/>
        <v>11</v>
      </c>
    </row>
    <row r="21" spans="2:26" ht="20.100000000000001" customHeight="1" thickBot="1" x14ac:dyDescent="0.25">
      <c r="B21" s="6" t="s">
        <v>11</v>
      </c>
      <c r="C21" s="23">
        <v>39</v>
      </c>
      <c r="D21" s="23">
        <v>10</v>
      </c>
      <c r="E21" s="23">
        <v>25</v>
      </c>
      <c r="F21" s="23">
        <v>4</v>
      </c>
      <c r="G21" s="23">
        <v>16</v>
      </c>
      <c r="H21" s="23">
        <v>10</v>
      </c>
      <c r="I21" s="23">
        <v>6</v>
      </c>
      <c r="J21" s="23">
        <v>0</v>
      </c>
      <c r="K21" s="23">
        <v>16</v>
      </c>
      <c r="L21" s="23">
        <v>12</v>
      </c>
      <c r="M21" s="23">
        <v>1</v>
      </c>
      <c r="N21" s="23">
        <v>3</v>
      </c>
      <c r="O21" s="23">
        <v>2</v>
      </c>
      <c r="P21" s="23">
        <v>2</v>
      </c>
      <c r="Q21" s="23">
        <v>0</v>
      </c>
      <c r="R21" s="23">
        <v>0</v>
      </c>
      <c r="S21" s="23">
        <f t="shared" si="2"/>
        <v>55</v>
      </c>
      <c r="T21" s="23">
        <f t="shared" si="3"/>
        <v>20</v>
      </c>
      <c r="U21" s="23">
        <f t="shared" si="4"/>
        <v>31</v>
      </c>
      <c r="V21" s="23">
        <f t="shared" si="5"/>
        <v>4</v>
      </c>
      <c r="W21" s="23">
        <f t="shared" si="6"/>
        <v>18</v>
      </c>
      <c r="X21" s="23">
        <f t="shared" si="7"/>
        <v>14</v>
      </c>
      <c r="Y21" s="23">
        <f t="shared" si="8"/>
        <v>1</v>
      </c>
      <c r="Z21" s="23">
        <f t="shared" si="9"/>
        <v>3</v>
      </c>
    </row>
    <row r="22" spans="2:26" ht="20.100000000000001" customHeight="1" thickBot="1" x14ac:dyDescent="0.25">
      <c r="B22" s="6" t="s">
        <v>12</v>
      </c>
      <c r="C22" s="23">
        <v>4</v>
      </c>
      <c r="D22" s="23">
        <v>3</v>
      </c>
      <c r="E22" s="23">
        <v>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2</v>
      </c>
      <c r="L22" s="23">
        <v>1</v>
      </c>
      <c r="M22" s="23">
        <v>0</v>
      </c>
      <c r="N22" s="23">
        <v>1</v>
      </c>
      <c r="O22" s="23">
        <v>0</v>
      </c>
      <c r="P22" s="23">
        <v>0</v>
      </c>
      <c r="Q22" s="23">
        <v>0</v>
      </c>
      <c r="R22" s="23">
        <v>0</v>
      </c>
      <c r="S22" s="23">
        <f t="shared" si="2"/>
        <v>4</v>
      </c>
      <c r="T22" s="23">
        <f t="shared" si="3"/>
        <v>3</v>
      </c>
      <c r="U22" s="23">
        <f t="shared" si="4"/>
        <v>1</v>
      </c>
      <c r="V22" s="23">
        <f t="shared" si="5"/>
        <v>0</v>
      </c>
      <c r="W22" s="23">
        <f t="shared" si="6"/>
        <v>2</v>
      </c>
      <c r="X22" s="23">
        <f t="shared" si="7"/>
        <v>1</v>
      </c>
      <c r="Y22" s="23">
        <f t="shared" si="8"/>
        <v>0</v>
      </c>
      <c r="Z22" s="23">
        <f t="shared" si="9"/>
        <v>1</v>
      </c>
    </row>
    <row r="23" spans="2:26" ht="20.100000000000001" customHeight="1" thickBot="1" x14ac:dyDescent="0.25">
      <c r="B23" s="6" t="s">
        <v>13</v>
      </c>
      <c r="C23" s="23">
        <v>2</v>
      </c>
      <c r="D23" s="23">
        <v>1</v>
      </c>
      <c r="E23" s="23">
        <v>0</v>
      </c>
      <c r="F23" s="23">
        <v>1</v>
      </c>
      <c r="G23" s="23">
        <v>1</v>
      </c>
      <c r="H23" s="23">
        <v>1</v>
      </c>
      <c r="I23" s="23">
        <v>0</v>
      </c>
      <c r="J23" s="23">
        <v>0</v>
      </c>
      <c r="K23" s="23">
        <v>3</v>
      </c>
      <c r="L23" s="23">
        <v>3</v>
      </c>
      <c r="M23" s="23">
        <v>0</v>
      </c>
      <c r="N23" s="23">
        <v>0</v>
      </c>
      <c r="O23" s="23">
        <v>1</v>
      </c>
      <c r="P23" s="23">
        <v>1</v>
      </c>
      <c r="Q23" s="23">
        <v>0</v>
      </c>
      <c r="R23" s="23">
        <v>0</v>
      </c>
      <c r="S23" s="23">
        <f t="shared" si="2"/>
        <v>3</v>
      </c>
      <c r="T23" s="23">
        <f t="shared" si="3"/>
        <v>2</v>
      </c>
      <c r="U23" s="23">
        <f t="shared" si="4"/>
        <v>0</v>
      </c>
      <c r="V23" s="23">
        <f t="shared" si="5"/>
        <v>1</v>
      </c>
      <c r="W23" s="23">
        <f t="shared" si="6"/>
        <v>4</v>
      </c>
      <c r="X23" s="23">
        <f t="shared" si="7"/>
        <v>4</v>
      </c>
      <c r="Y23" s="23">
        <f t="shared" si="8"/>
        <v>0</v>
      </c>
      <c r="Z23" s="23">
        <f t="shared" si="9"/>
        <v>0</v>
      </c>
    </row>
    <row r="24" spans="2:26" ht="20.100000000000001" customHeight="1" thickBot="1" x14ac:dyDescent="0.25">
      <c r="B24" s="6" t="s">
        <v>14</v>
      </c>
      <c r="C24" s="23">
        <v>9</v>
      </c>
      <c r="D24" s="23">
        <v>6</v>
      </c>
      <c r="E24" s="23">
        <v>0</v>
      </c>
      <c r="F24" s="23">
        <v>3</v>
      </c>
      <c r="G24" s="23">
        <v>2</v>
      </c>
      <c r="H24" s="23">
        <v>1</v>
      </c>
      <c r="I24" s="23">
        <v>1</v>
      </c>
      <c r="J24" s="23">
        <v>0</v>
      </c>
      <c r="K24" s="23">
        <v>12</v>
      </c>
      <c r="L24" s="23">
        <v>8</v>
      </c>
      <c r="M24" s="23">
        <v>3</v>
      </c>
      <c r="N24" s="23">
        <v>1</v>
      </c>
      <c r="O24" s="23">
        <v>5</v>
      </c>
      <c r="P24" s="23">
        <v>4</v>
      </c>
      <c r="Q24" s="23">
        <v>1</v>
      </c>
      <c r="R24" s="23">
        <v>0</v>
      </c>
      <c r="S24" s="23">
        <f t="shared" si="2"/>
        <v>11</v>
      </c>
      <c r="T24" s="23">
        <f t="shared" si="3"/>
        <v>7</v>
      </c>
      <c r="U24" s="23">
        <f t="shared" si="4"/>
        <v>1</v>
      </c>
      <c r="V24" s="23">
        <f t="shared" si="5"/>
        <v>3</v>
      </c>
      <c r="W24" s="23">
        <f t="shared" si="6"/>
        <v>17</v>
      </c>
      <c r="X24" s="23">
        <f t="shared" si="7"/>
        <v>12</v>
      </c>
      <c r="Y24" s="23">
        <f t="shared" si="8"/>
        <v>4</v>
      </c>
      <c r="Z24" s="23">
        <f t="shared" si="9"/>
        <v>1</v>
      </c>
    </row>
    <row r="25" spans="2:26" ht="20.100000000000001" customHeight="1" thickBot="1" x14ac:dyDescent="0.25">
      <c r="B25" s="6" t="s">
        <v>15</v>
      </c>
      <c r="C25" s="23">
        <v>1</v>
      </c>
      <c r="D25" s="23">
        <v>1</v>
      </c>
      <c r="E25" s="23">
        <v>0</v>
      </c>
      <c r="F25" s="23">
        <v>0</v>
      </c>
      <c r="G25" s="23">
        <v>1</v>
      </c>
      <c r="H25" s="23">
        <v>1</v>
      </c>
      <c r="I25" s="23">
        <v>0</v>
      </c>
      <c r="J25" s="23">
        <v>0</v>
      </c>
      <c r="K25" s="23">
        <v>4</v>
      </c>
      <c r="L25" s="23">
        <v>4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f t="shared" si="2"/>
        <v>2</v>
      </c>
      <c r="T25" s="23">
        <f t="shared" si="3"/>
        <v>2</v>
      </c>
      <c r="U25" s="23">
        <f t="shared" si="4"/>
        <v>0</v>
      </c>
      <c r="V25" s="23">
        <f t="shared" si="5"/>
        <v>0</v>
      </c>
      <c r="W25" s="23">
        <f t="shared" si="6"/>
        <v>4</v>
      </c>
      <c r="X25" s="23">
        <f t="shared" si="7"/>
        <v>4</v>
      </c>
      <c r="Y25" s="23">
        <f t="shared" si="8"/>
        <v>0</v>
      </c>
      <c r="Z25" s="23">
        <f t="shared" si="9"/>
        <v>0</v>
      </c>
    </row>
    <row r="26" spans="2:26" ht="20.100000000000001" customHeight="1" thickBot="1" x14ac:dyDescent="0.25">
      <c r="B26" s="6" t="s">
        <v>16</v>
      </c>
      <c r="C26" s="23">
        <v>2</v>
      </c>
      <c r="D26" s="23">
        <v>2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5</v>
      </c>
      <c r="L26" s="23">
        <v>4</v>
      </c>
      <c r="M26" s="23">
        <v>1</v>
      </c>
      <c r="N26" s="23">
        <v>0</v>
      </c>
      <c r="O26" s="23">
        <v>3</v>
      </c>
      <c r="P26" s="23">
        <v>3</v>
      </c>
      <c r="Q26" s="23">
        <v>0</v>
      </c>
      <c r="R26" s="23">
        <v>0</v>
      </c>
      <c r="S26" s="23">
        <f t="shared" si="2"/>
        <v>2</v>
      </c>
      <c r="T26" s="23">
        <f t="shared" si="3"/>
        <v>2</v>
      </c>
      <c r="U26" s="23">
        <f t="shared" si="4"/>
        <v>0</v>
      </c>
      <c r="V26" s="23">
        <f t="shared" si="5"/>
        <v>0</v>
      </c>
      <c r="W26" s="23">
        <f t="shared" si="6"/>
        <v>8</v>
      </c>
      <c r="X26" s="23">
        <f t="shared" si="7"/>
        <v>7</v>
      </c>
      <c r="Y26" s="23">
        <f t="shared" si="8"/>
        <v>1</v>
      </c>
      <c r="Z26" s="23">
        <f t="shared" si="9"/>
        <v>0</v>
      </c>
    </row>
    <row r="27" spans="2:26" ht="20.100000000000001" customHeight="1" thickBot="1" x14ac:dyDescent="0.25">
      <c r="B27" s="7" t="s">
        <v>17</v>
      </c>
      <c r="C27" s="23">
        <v>3</v>
      </c>
      <c r="D27" s="23">
        <v>3</v>
      </c>
      <c r="E27" s="23">
        <v>0</v>
      </c>
      <c r="F27" s="23">
        <v>0</v>
      </c>
      <c r="G27" s="23">
        <v>2</v>
      </c>
      <c r="H27" s="23">
        <v>2</v>
      </c>
      <c r="I27" s="23">
        <v>0</v>
      </c>
      <c r="J27" s="23">
        <v>0</v>
      </c>
      <c r="K27" s="23">
        <v>8</v>
      </c>
      <c r="L27" s="23">
        <v>5</v>
      </c>
      <c r="M27" s="23">
        <v>3</v>
      </c>
      <c r="N27" s="23">
        <v>0</v>
      </c>
      <c r="O27" s="23">
        <v>1</v>
      </c>
      <c r="P27" s="23">
        <v>1</v>
      </c>
      <c r="Q27" s="23">
        <v>0</v>
      </c>
      <c r="R27" s="23">
        <v>0</v>
      </c>
      <c r="S27" s="23">
        <f t="shared" si="2"/>
        <v>5</v>
      </c>
      <c r="T27" s="23">
        <f t="shared" si="3"/>
        <v>5</v>
      </c>
      <c r="U27" s="23">
        <f t="shared" si="4"/>
        <v>0</v>
      </c>
      <c r="V27" s="23">
        <f t="shared" si="5"/>
        <v>0</v>
      </c>
      <c r="W27" s="23">
        <f t="shared" si="6"/>
        <v>9</v>
      </c>
      <c r="X27" s="23">
        <f t="shared" si="7"/>
        <v>6</v>
      </c>
      <c r="Y27" s="23">
        <f t="shared" si="8"/>
        <v>3</v>
      </c>
      <c r="Z27" s="23">
        <f t="shared" si="9"/>
        <v>0</v>
      </c>
    </row>
    <row r="28" spans="2:26" ht="20.100000000000001" customHeight="1" thickBot="1" x14ac:dyDescent="0.25">
      <c r="B28" s="8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f t="shared" si="2"/>
        <v>0</v>
      </c>
      <c r="T28" s="23">
        <f t="shared" si="3"/>
        <v>0</v>
      </c>
      <c r="U28" s="23">
        <f t="shared" si="4"/>
        <v>0</v>
      </c>
      <c r="V28" s="23">
        <f t="shared" si="5"/>
        <v>0</v>
      </c>
      <c r="W28" s="23">
        <f t="shared" si="6"/>
        <v>0</v>
      </c>
      <c r="X28" s="23">
        <f t="shared" si="7"/>
        <v>0</v>
      </c>
      <c r="Y28" s="23">
        <f t="shared" si="8"/>
        <v>0</v>
      </c>
      <c r="Z28" s="23">
        <f t="shared" si="9"/>
        <v>0</v>
      </c>
    </row>
    <row r="29" spans="2:26" ht="20.100000000000001" customHeight="1" thickBot="1" x14ac:dyDescent="0.25">
      <c r="B29" s="9" t="s">
        <v>33</v>
      </c>
      <c r="C29" s="12">
        <f>SUM(C12:C28)</f>
        <v>126</v>
      </c>
      <c r="D29" s="12">
        <f t="shared" ref="D29:R29" si="10">SUM(D12:D28)</f>
        <v>73</v>
      </c>
      <c r="E29" s="12">
        <f t="shared" si="10"/>
        <v>40</v>
      </c>
      <c r="F29" s="12">
        <f t="shared" si="10"/>
        <v>13</v>
      </c>
      <c r="G29" s="12">
        <f t="shared" si="10"/>
        <v>41</v>
      </c>
      <c r="H29" s="12">
        <f t="shared" si="10"/>
        <v>31</v>
      </c>
      <c r="I29" s="12">
        <f t="shared" si="10"/>
        <v>10</v>
      </c>
      <c r="J29" s="12">
        <f t="shared" si="10"/>
        <v>0</v>
      </c>
      <c r="K29" s="12">
        <f t="shared" si="10"/>
        <v>122</v>
      </c>
      <c r="L29" s="12">
        <f t="shared" si="10"/>
        <v>78</v>
      </c>
      <c r="M29" s="12">
        <f t="shared" si="10"/>
        <v>18</v>
      </c>
      <c r="N29" s="12">
        <f t="shared" si="10"/>
        <v>26</v>
      </c>
      <c r="O29" s="12">
        <f t="shared" si="10"/>
        <v>32</v>
      </c>
      <c r="P29" s="12">
        <f t="shared" si="10"/>
        <v>27</v>
      </c>
      <c r="Q29" s="12">
        <f t="shared" si="10"/>
        <v>4</v>
      </c>
      <c r="R29" s="12">
        <f t="shared" si="10"/>
        <v>1</v>
      </c>
      <c r="S29" s="12">
        <f>SUM(S12:S28)</f>
        <v>167</v>
      </c>
      <c r="T29" s="12">
        <f t="shared" ref="T29:Z29" si="11">SUM(T12:T28)</f>
        <v>104</v>
      </c>
      <c r="U29" s="12">
        <f t="shared" si="11"/>
        <v>50</v>
      </c>
      <c r="V29" s="12">
        <f t="shared" si="11"/>
        <v>13</v>
      </c>
      <c r="W29" s="12">
        <f t="shared" si="11"/>
        <v>154</v>
      </c>
      <c r="X29" s="12">
        <f t="shared" si="11"/>
        <v>105</v>
      </c>
      <c r="Y29" s="12">
        <f t="shared" si="11"/>
        <v>22</v>
      </c>
      <c r="Z29" s="12">
        <f t="shared" si="11"/>
        <v>27</v>
      </c>
    </row>
    <row r="30" spans="2:26" x14ac:dyDescent="0.2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3" spans="2:14" ht="44.25" customHeight="1" thickBot="1" x14ac:dyDescent="0.25">
      <c r="B33" s="18"/>
      <c r="C33" s="28" t="s">
        <v>122</v>
      </c>
      <c r="D33" s="28"/>
      <c r="E33" s="28"/>
      <c r="F33" s="28"/>
      <c r="G33" s="28" t="s">
        <v>122</v>
      </c>
      <c r="H33" s="28"/>
      <c r="I33" s="28"/>
      <c r="J33" s="28"/>
      <c r="K33" s="28" t="s">
        <v>122</v>
      </c>
      <c r="L33" s="28"/>
      <c r="M33" s="28"/>
      <c r="N33" s="28"/>
    </row>
    <row r="34" spans="2:14" ht="44.25" customHeight="1" thickBot="1" x14ac:dyDescent="0.25">
      <c r="B34" s="18"/>
      <c r="C34" s="55" t="s">
        <v>99</v>
      </c>
      <c r="D34" s="54"/>
      <c r="E34" s="54"/>
      <c r="F34" s="54"/>
      <c r="G34" s="55" t="s">
        <v>101</v>
      </c>
      <c r="H34" s="54"/>
      <c r="I34" s="54"/>
      <c r="J34" s="54"/>
      <c r="K34" s="55" t="s">
        <v>100</v>
      </c>
      <c r="L34" s="54"/>
      <c r="M34" s="54"/>
      <c r="N34" s="54"/>
    </row>
    <row r="35" spans="2:14" ht="44.25" customHeight="1" thickBot="1" x14ac:dyDescent="0.25">
      <c r="B35" s="18"/>
      <c r="C35" s="10" t="s">
        <v>33</v>
      </c>
      <c r="D35" s="10" t="s">
        <v>93</v>
      </c>
      <c r="E35" s="10" t="s">
        <v>94</v>
      </c>
      <c r="F35" s="10" t="s">
        <v>95</v>
      </c>
      <c r="G35" s="10" t="s">
        <v>33</v>
      </c>
      <c r="H35" s="10" t="s">
        <v>93</v>
      </c>
      <c r="I35" s="10" t="s">
        <v>94</v>
      </c>
      <c r="J35" s="10" t="s">
        <v>95</v>
      </c>
      <c r="K35" s="10" t="s">
        <v>33</v>
      </c>
      <c r="L35" s="10" t="s">
        <v>93</v>
      </c>
      <c r="M35" s="10" t="s">
        <v>94</v>
      </c>
      <c r="N35" s="10" t="s">
        <v>95</v>
      </c>
    </row>
    <row r="36" spans="2:14" ht="20.100000000000001" customHeight="1" thickBot="1" x14ac:dyDescent="0.25">
      <c r="B36" s="5" t="s">
        <v>2</v>
      </c>
      <c r="C36" s="14">
        <f t="shared" ref="C36:J36" si="12">IF(C12=0,"-",IF(K12=0,"-",(K12-C12)/C12))</f>
        <v>-0.1</v>
      </c>
      <c r="D36" s="14">
        <f t="shared" si="12"/>
        <v>-0.2</v>
      </c>
      <c r="E36" s="14">
        <f t="shared" si="12"/>
        <v>-0.125</v>
      </c>
      <c r="F36" s="14">
        <f t="shared" si="12"/>
        <v>1</v>
      </c>
      <c r="G36" s="14">
        <f t="shared" si="12"/>
        <v>-0.125</v>
      </c>
      <c r="H36" s="14">
        <f t="shared" si="12"/>
        <v>-0.16666666666666666</v>
      </c>
      <c r="I36" s="14">
        <f t="shared" si="12"/>
        <v>-0.5</v>
      </c>
      <c r="J36" s="14" t="str">
        <f t="shared" si="12"/>
        <v>-</v>
      </c>
      <c r="K36" s="14">
        <f>IF(S12=0,"-",IF(W12=0,"-",(W12-S12)/S12))</f>
        <v>-0.10526315789473684</v>
      </c>
      <c r="L36" s="14">
        <f>IF(T12=0,"-",IF(X12=0,"-",(X12-T12)/T12))</f>
        <v>-0.19230769230769232</v>
      </c>
      <c r="M36" s="14">
        <f>IF(U12=0,"-",IF(Y12=0,"-",(Y12-U12)/U12))</f>
        <v>-0.2</v>
      </c>
      <c r="N36" s="14">
        <f>IF(V12=0,"-",IF(Z12=0,"-",(Z12-V12)/V12))</f>
        <v>1.5</v>
      </c>
    </row>
    <row r="37" spans="2:14" ht="20.100000000000001" customHeight="1" thickBot="1" x14ac:dyDescent="0.25">
      <c r="B37" s="6" t="s">
        <v>3</v>
      </c>
      <c r="C37" s="14">
        <f t="shared" ref="C37:J37" si="13">IF(C13=0,"-",IF(K13=0,"-",(K13-C13)/C13))</f>
        <v>0.5</v>
      </c>
      <c r="D37" s="14">
        <f t="shared" si="13"/>
        <v>0</v>
      </c>
      <c r="E37" s="14" t="str">
        <f t="shared" si="13"/>
        <v>-</v>
      </c>
      <c r="F37" s="14" t="str">
        <f t="shared" si="13"/>
        <v>-</v>
      </c>
      <c r="G37" s="14" t="str">
        <f t="shared" si="13"/>
        <v>-</v>
      </c>
      <c r="H37" s="14" t="str">
        <f t="shared" si="13"/>
        <v>-</v>
      </c>
      <c r="I37" s="14" t="str">
        <f t="shared" si="13"/>
        <v>-</v>
      </c>
      <c r="J37" s="14" t="str">
        <f t="shared" si="13"/>
        <v>-</v>
      </c>
      <c r="K37" s="14">
        <f t="shared" ref="K37:N37" si="14">IF(S13=0,"-",IF(W13=0,"-",(W13-S13)/S13))</f>
        <v>1.5</v>
      </c>
      <c r="L37" s="14">
        <f t="shared" si="14"/>
        <v>1</v>
      </c>
      <c r="M37" s="14" t="str">
        <f t="shared" si="14"/>
        <v>-</v>
      </c>
      <c r="N37" s="14" t="str">
        <f t="shared" si="14"/>
        <v>-</v>
      </c>
    </row>
    <row r="38" spans="2:14" ht="20.100000000000001" customHeight="1" thickBot="1" x14ac:dyDescent="0.25">
      <c r="B38" s="6" t="s">
        <v>4</v>
      </c>
      <c r="C38" s="14">
        <f t="shared" ref="C38:J38" si="15">IF(C14=0,"-",IF(K14=0,"-",(K14-C14)/C14))</f>
        <v>4</v>
      </c>
      <c r="D38" s="14">
        <f t="shared" si="15"/>
        <v>3</v>
      </c>
      <c r="E38" s="14" t="str">
        <f t="shared" si="15"/>
        <v>-</v>
      </c>
      <c r="F38" s="14" t="str">
        <f t="shared" si="15"/>
        <v>-</v>
      </c>
      <c r="G38" s="14" t="str">
        <f t="shared" si="15"/>
        <v>-</v>
      </c>
      <c r="H38" s="14" t="str">
        <f t="shared" si="15"/>
        <v>-</v>
      </c>
      <c r="I38" s="14" t="str">
        <f t="shared" si="15"/>
        <v>-</v>
      </c>
      <c r="J38" s="14" t="str">
        <f t="shared" si="15"/>
        <v>-</v>
      </c>
      <c r="K38" s="14">
        <f t="shared" ref="K38:N38" si="16">IF(S14=0,"-",IF(W14=0,"-",(W14-S14)/S14))</f>
        <v>5</v>
      </c>
      <c r="L38" s="14">
        <f t="shared" si="16"/>
        <v>4</v>
      </c>
      <c r="M38" s="14" t="str">
        <f t="shared" si="16"/>
        <v>-</v>
      </c>
      <c r="N38" s="14" t="str">
        <f t="shared" si="16"/>
        <v>-</v>
      </c>
    </row>
    <row r="39" spans="2:14" ht="20.100000000000001" customHeight="1" thickBot="1" x14ac:dyDescent="0.25">
      <c r="B39" s="6" t="s">
        <v>5</v>
      </c>
      <c r="C39" s="14" t="str">
        <f t="shared" ref="C39:J39" si="17">IF(C15=0,"-",IF(K15=0,"-",(K15-C15)/C15))</f>
        <v>-</v>
      </c>
      <c r="D39" s="14" t="str">
        <f t="shared" si="17"/>
        <v>-</v>
      </c>
      <c r="E39" s="14" t="str">
        <f t="shared" si="17"/>
        <v>-</v>
      </c>
      <c r="F39" s="14" t="str">
        <f t="shared" si="17"/>
        <v>-</v>
      </c>
      <c r="G39" s="14" t="str">
        <f t="shared" si="17"/>
        <v>-</v>
      </c>
      <c r="H39" s="14" t="str">
        <f t="shared" si="17"/>
        <v>-</v>
      </c>
      <c r="I39" s="14" t="str">
        <f t="shared" si="17"/>
        <v>-</v>
      </c>
      <c r="J39" s="14" t="str">
        <f t="shared" si="17"/>
        <v>-</v>
      </c>
      <c r="K39" s="14" t="str">
        <f t="shared" ref="K39:N39" si="18">IF(S15=0,"-",IF(W15=0,"-",(W15-S15)/S15))</f>
        <v>-</v>
      </c>
      <c r="L39" s="14" t="str">
        <f t="shared" si="18"/>
        <v>-</v>
      </c>
      <c r="M39" s="14" t="str">
        <f t="shared" si="18"/>
        <v>-</v>
      </c>
      <c r="N39" s="14" t="str">
        <f t="shared" si="18"/>
        <v>-</v>
      </c>
    </row>
    <row r="40" spans="2:14" ht="20.100000000000001" customHeight="1" thickBot="1" x14ac:dyDescent="0.25">
      <c r="B40" s="6" t="s">
        <v>6</v>
      </c>
      <c r="C40" s="14">
        <f t="shared" ref="C40:J40" si="19">IF(C16=0,"-",IF(K16=0,"-",(K16-C16)/C16))</f>
        <v>-0.5</v>
      </c>
      <c r="D40" s="14" t="str">
        <f t="shared" si="19"/>
        <v>-</v>
      </c>
      <c r="E40" s="14" t="str">
        <f t="shared" si="19"/>
        <v>-</v>
      </c>
      <c r="F40" s="14" t="str">
        <f t="shared" si="19"/>
        <v>-</v>
      </c>
      <c r="G40" s="14">
        <f t="shared" si="19"/>
        <v>-0.5</v>
      </c>
      <c r="H40" s="14">
        <f t="shared" si="19"/>
        <v>-0.5</v>
      </c>
      <c r="I40" s="14" t="str">
        <f t="shared" si="19"/>
        <v>-</v>
      </c>
      <c r="J40" s="14" t="str">
        <f t="shared" si="19"/>
        <v>-</v>
      </c>
      <c r="K40" s="14">
        <f t="shared" ref="K40:N40" si="20">IF(S16=0,"-",IF(W16=0,"-",(W16-S16)/S16))</f>
        <v>-0.5</v>
      </c>
      <c r="L40" s="14">
        <f t="shared" si="20"/>
        <v>-0.66666666666666663</v>
      </c>
      <c r="M40" s="14" t="str">
        <f t="shared" si="20"/>
        <v>-</v>
      </c>
      <c r="N40" s="14" t="str">
        <f t="shared" si="20"/>
        <v>-</v>
      </c>
    </row>
    <row r="41" spans="2:14" ht="20.100000000000001" customHeight="1" thickBot="1" x14ac:dyDescent="0.25">
      <c r="B41" s="6" t="s">
        <v>7</v>
      </c>
      <c r="C41" s="14" t="str">
        <f t="shared" ref="C41:J41" si="21">IF(C17=0,"-",IF(K17=0,"-",(K17-C17)/C17))</f>
        <v>-</v>
      </c>
      <c r="D41" s="14" t="str">
        <f t="shared" si="21"/>
        <v>-</v>
      </c>
      <c r="E41" s="14" t="str">
        <f t="shared" si="21"/>
        <v>-</v>
      </c>
      <c r="F41" s="14" t="str">
        <f t="shared" si="21"/>
        <v>-</v>
      </c>
      <c r="G41" s="14" t="str">
        <f t="shared" si="21"/>
        <v>-</v>
      </c>
      <c r="H41" s="14" t="str">
        <f t="shared" si="21"/>
        <v>-</v>
      </c>
      <c r="I41" s="14" t="str">
        <f t="shared" si="21"/>
        <v>-</v>
      </c>
      <c r="J41" s="14" t="str">
        <f t="shared" si="21"/>
        <v>-</v>
      </c>
      <c r="K41" s="14" t="str">
        <f t="shared" ref="K41:N41" si="22">IF(S17=0,"-",IF(W17=0,"-",(W17-S17)/S17))</f>
        <v>-</v>
      </c>
      <c r="L41" s="14" t="str">
        <f t="shared" si="22"/>
        <v>-</v>
      </c>
      <c r="M41" s="14" t="str">
        <f t="shared" si="22"/>
        <v>-</v>
      </c>
      <c r="N41" s="14" t="str">
        <f t="shared" si="22"/>
        <v>-</v>
      </c>
    </row>
    <row r="42" spans="2:14" ht="20.100000000000001" customHeight="1" thickBot="1" x14ac:dyDescent="0.25">
      <c r="B42" s="6" t="s">
        <v>8</v>
      </c>
      <c r="C42" s="14">
        <f t="shared" ref="C42:J42" si="23">IF(C18=0,"-",IF(K18=0,"-",(K18-C18)/C18))</f>
        <v>-0.6</v>
      </c>
      <c r="D42" s="14">
        <f t="shared" si="23"/>
        <v>-0.75</v>
      </c>
      <c r="E42" s="14">
        <f t="shared" si="23"/>
        <v>0</v>
      </c>
      <c r="F42" s="14" t="str">
        <f t="shared" si="23"/>
        <v>-</v>
      </c>
      <c r="G42" s="14" t="str">
        <f t="shared" si="23"/>
        <v>-</v>
      </c>
      <c r="H42" s="14" t="str">
        <f t="shared" si="23"/>
        <v>-</v>
      </c>
      <c r="I42" s="14" t="str">
        <f t="shared" si="23"/>
        <v>-</v>
      </c>
      <c r="J42" s="14" t="str">
        <f t="shared" si="23"/>
        <v>-</v>
      </c>
      <c r="K42" s="14">
        <f t="shared" ref="K42:N42" si="24">IF(S18=0,"-",IF(W18=0,"-",(W18-S18)/S18))</f>
        <v>-0.66666666666666663</v>
      </c>
      <c r="L42" s="14">
        <f t="shared" si="24"/>
        <v>-0.8</v>
      </c>
      <c r="M42" s="14">
        <f t="shared" si="24"/>
        <v>0</v>
      </c>
      <c r="N42" s="14" t="str">
        <f t="shared" si="24"/>
        <v>-</v>
      </c>
    </row>
    <row r="43" spans="2:14" ht="20.100000000000001" customHeight="1" thickBot="1" x14ac:dyDescent="0.25">
      <c r="B43" s="6" t="s">
        <v>9</v>
      </c>
      <c r="C43" s="14">
        <f t="shared" ref="C43:J43" si="25">IF(C19=0,"-",IF(K19=0,"-",(K19-C19)/C19))</f>
        <v>0</v>
      </c>
      <c r="D43" s="14">
        <f t="shared" si="25"/>
        <v>-0.66666666666666663</v>
      </c>
      <c r="E43" s="14" t="str">
        <f t="shared" si="25"/>
        <v>-</v>
      </c>
      <c r="F43" s="14" t="str">
        <f t="shared" si="25"/>
        <v>-</v>
      </c>
      <c r="G43" s="14" t="str">
        <f t="shared" si="25"/>
        <v>-</v>
      </c>
      <c r="H43" s="14" t="str">
        <f t="shared" si="25"/>
        <v>-</v>
      </c>
      <c r="I43" s="14" t="str">
        <f t="shared" si="25"/>
        <v>-</v>
      </c>
      <c r="J43" s="14" t="str">
        <f t="shared" si="25"/>
        <v>-</v>
      </c>
      <c r="K43" s="14">
        <f t="shared" ref="K43:N43" si="26">IF(S19=0,"-",IF(W19=0,"-",(W19-S19)/S19))</f>
        <v>0.25</v>
      </c>
      <c r="L43" s="14">
        <f t="shared" si="26"/>
        <v>-0.66666666666666663</v>
      </c>
      <c r="M43" s="14">
        <f t="shared" si="26"/>
        <v>0</v>
      </c>
      <c r="N43" s="14" t="str">
        <f t="shared" si="26"/>
        <v>-</v>
      </c>
    </row>
    <row r="44" spans="2:14" ht="20.100000000000001" customHeight="1" thickBot="1" x14ac:dyDescent="0.25">
      <c r="B44" s="6" t="s">
        <v>10</v>
      </c>
      <c r="C44" s="14">
        <f t="shared" ref="C44:J44" si="27">IF(C20=0,"-",IF(K20=0,"-",(K20-C20)/C20))</f>
        <v>0.36363636363636365</v>
      </c>
      <c r="D44" s="14">
        <f t="shared" si="27"/>
        <v>6.25E-2</v>
      </c>
      <c r="E44" s="14">
        <f t="shared" si="27"/>
        <v>-0.33333333333333331</v>
      </c>
      <c r="F44" s="14">
        <f t="shared" si="27"/>
        <v>2.6666666666666665</v>
      </c>
      <c r="G44" s="14">
        <f t="shared" si="27"/>
        <v>0</v>
      </c>
      <c r="H44" s="14">
        <f t="shared" si="27"/>
        <v>0</v>
      </c>
      <c r="I44" s="14">
        <f t="shared" si="27"/>
        <v>0</v>
      </c>
      <c r="J44" s="14" t="str">
        <f t="shared" si="27"/>
        <v>-</v>
      </c>
      <c r="K44" s="14">
        <f t="shared" ref="K44:N44" si="28">IF(S20=0,"-",IF(W20=0,"-",(W20-S20)/S20))</f>
        <v>0.26666666666666666</v>
      </c>
      <c r="L44" s="14">
        <f t="shared" si="28"/>
        <v>4.3478260869565216E-2</v>
      </c>
      <c r="M44" s="14">
        <f t="shared" si="28"/>
        <v>-0.25</v>
      </c>
      <c r="N44" s="14">
        <f t="shared" si="28"/>
        <v>2.6666666666666665</v>
      </c>
    </row>
    <row r="45" spans="2:14" ht="20.100000000000001" customHeight="1" thickBot="1" x14ac:dyDescent="0.25">
      <c r="B45" s="6" t="s">
        <v>11</v>
      </c>
      <c r="C45" s="14">
        <f t="shared" ref="C45:J45" si="29">IF(C21=0,"-",IF(K21=0,"-",(K21-C21)/C21))</f>
        <v>-0.58974358974358976</v>
      </c>
      <c r="D45" s="14">
        <f t="shared" si="29"/>
        <v>0.2</v>
      </c>
      <c r="E45" s="14">
        <f t="shared" si="29"/>
        <v>-0.96</v>
      </c>
      <c r="F45" s="14">
        <f t="shared" si="29"/>
        <v>-0.25</v>
      </c>
      <c r="G45" s="14">
        <f t="shared" si="29"/>
        <v>-0.875</v>
      </c>
      <c r="H45" s="14">
        <f t="shared" si="29"/>
        <v>-0.8</v>
      </c>
      <c r="I45" s="14" t="str">
        <f t="shared" si="29"/>
        <v>-</v>
      </c>
      <c r="J45" s="14" t="str">
        <f t="shared" si="29"/>
        <v>-</v>
      </c>
      <c r="K45" s="14">
        <f t="shared" ref="K45:N45" si="30">IF(S21=0,"-",IF(W21=0,"-",(W21-S21)/S21))</f>
        <v>-0.67272727272727273</v>
      </c>
      <c r="L45" s="14">
        <f t="shared" si="30"/>
        <v>-0.3</v>
      </c>
      <c r="M45" s="14">
        <f t="shared" si="30"/>
        <v>-0.967741935483871</v>
      </c>
      <c r="N45" s="14">
        <f t="shared" si="30"/>
        <v>-0.25</v>
      </c>
    </row>
    <row r="46" spans="2:14" ht="20.100000000000001" customHeight="1" thickBot="1" x14ac:dyDescent="0.25">
      <c r="B46" s="6" t="s">
        <v>12</v>
      </c>
      <c r="C46" s="14">
        <f t="shared" ref="C46:J46" si="31">IF(C22=0,"-",IF(K22=0,"-",(K22-C22)/C22))</f>
        <v>-0.5</v>
      </c>
      <c r="D46" s="14">
        <f t="shared" si="31"/>
        <v>-0.66666666666666663</v>
      </c>
      <c r="E46" s="14" t="str">
        <f t="shared" si="31"/>
        <v>-</v>
      </c>
      <c r="F46" s="14" t="str">
        <f t="shared" si="31"/>
        <v>-</v>
      </c>
      <c r="G46" s="14" t="str">
        <f t="shared" si="31"/>
        <v>-</v>
      </c>
      <c r="H46" s="14" t="str">
        <f t="shared" si="31"/>
        <v>-</v>
      </c>
      <c r="I46" s="14" t="str">
        <f t="shared" si="31"/>
        <v>-</v>
      </c>
      <c r="J46" s="14" t="str">
        <f t="shared" si="31"/>
        <v>-</v>
      </c>
      <c r="K46" s="14">
        <f t="shared" ref="K46:N46" si="32">IF(S22=0,"-",IF(W22=0,"-",(W22-S22)/S22))</f>
        <v>-0.5</v>
      </c>
      <c r="L46" s="14">
        <f t="shared" si="32"/>
        <v>-0.66666666666666663</v>
      </c>
      <c r="M46" s="14" t="str">
        <f t="shared" si="32"/>
        <v>-</v>
      </c>
      <c r="N46" s="14" t="str">
        <f t="shared" si="32"/>
        <v>-</v>
      </c>
    </row>
    <row r="47" spans="2:14" ht="20.100000000000001" customHeight="1" thickBot="1" x14ac:dyDescent="0.25">
      <c r="B47" s="6" t="s">
        <v>13</v>
      </c>
      <c r="C47" s="14">
        <f t="shared" ref="C47:J47" si="33">IF(C23=0,"-",IF(K23=0,"-",(K23-C23)/C23))</f>
        <v>0.5</v>
      </c>
      <c r="D47" s="14">
        <f t="shared" si="33"/>
        <v>2</v>
      </c>
      <c r="E47" s="14" t="str">
        <f t="shared" si="33"/>
        <v>-</v>
      </c>
      <c r="F47" s="14" t="str">
        <f t="shared" si="33"/>
        <v>-</v>
      </c>
      <c r="G47" s="14">
        <f t="shared" si="33"/>
        <v>0</v>
      </c>
      <c r="H47" s="14">
        <f t="shared" si="33"/>
        <v>0</v>
      </c>
      <c r="I47" s="14" t="str">
        <f t="shared" si="33"/>
        <v>-</v>
      </c>
      <c r="J47" s="14" t="str">
        <f t="shared" si="33"/>
        <v>-</v>
      </c>
      <c r="K47" s="14">
        <f t="shared" ref="K47:N47" si="34">IF(S23=0,"-",IF(W23=0,"-",(W23-S23)/S23))</f>
        <v>0.33333333333333331</v>
      </c>
      <c r="L47" s="14">
        <f t="shared" si="34"/>
        <v>1</v>
      </c>
      <c r="M47" s="14" t="str">
        <f t="shared" si="34"/>
        <v>-</v>
      </c>
      <c r="N47" s="14" t="str">
        <f t="shared" si="34"/>
        <v>-</v>
      </c>
    </row>
    <row r="48" spans="2:14" ht="20.100000000000001" customHeight="1" thickBot="1" x14ac:dyDescent="0.25">
      <c r="B48" s="6" t="s">
        <v>14</v>
      </c>
      <c r="C48" s="14">
        <f t="shared" ref="C48:J48" si="35">IF(C24=0,"-",IF(K24=0,"-",(K24-C24)/C24))</f>
        <v>0.33333333333333331</v>
      </c>
      <c r="D48" s="14">
        <f t="shared" si="35"/>
        <v>0.33333333333333331</v>
      </c>
      <c r="E48" s="14" t="str">
        <f t="shared" si="35"/>
        <v>-</v>
      </c>
      <c r="F48" s="14">
        <f t="shared" si="35"/>
        <v>-0.66666666666666663</v>
      </c>
      <c r="G48" s="14">
        <f t="shared" si="35"/>
        <v>1.5</v>
      </c>
      <c r="H48" s="14">
        <f t="shared" si="35"/>
        <v>3</v>
      </c>
      <c r="I48" s="14">
        <f t="shared" si="35"/>
        <v>0</v>
      </c>
      <c r="J48" s="14" t="str">
        <f t="shared" si="35"/>
        <v>-</v>
      </c>
      <c r="K48" s="14">
        <f t="shared" ref="K48:N48" si="36">IF(S24=0,"-",IF(W24=0,"-",(W24-S24)/S24))</f>
        <v>0.54545454545454541</v>
      </c>
      <c r="L48" s="14">
        <f t="shared" si="36"/>
        <v>0.7142857142857143</v>
      </c>
      <c r="M48" s="14">
        <f t="shared" si="36"/>
        <v>3</v>
      </c>
      <c r="N48" s="14">
        <f t="shared" si="36"/>
        <v>-0.66666666666666663</v>
      </c>
    </row>
    <row r="49" spans="2:14" ht="20.100000000000001" customHeight="1" thickBot="1" x14ac:dyDescent="0.25">
      <c r="B49" s="6" t="s">
        <v>15</v>
      </c>
      <c r="C49" s="14">
        <f t="shared" ref="C49:J49" si="37">IF(C25=0,"-",IF(K25=0,"-",(K25-C25)/C25))</f>
        <v>3</v>
      </c>
      <c r="D49" s="14">
        <f t="shared" si="37"/>
        <v>3</v>
      </c>
      <c r="E49" s="14" t="str">
        <f t="shared" si="37"/>
        <v>-</v>
      </c>
      <c r="F49" s="14" t="str">
        <f t="shared" si="37"/>
        <v>-</v>
      </c>
      <c r="G49" s="14" t="str">
        <f t="shared" si="37"/>
        <v>-</v>
      </c>
      <c r="H49" s="14" t="str">
        <f t="shared" si="37"/>
        <v>-</v>
      </c>
      <c r="I49" s="14" t="str">
        <f t="shared" si="37"/>
        <v>-</v>
      </c>
      <c r="J49" s="14" t="str">
        <f t="shared" si="37"/>
        <v>-</v>
      </c>
      <c r="K49" s="14">
        <f t="shared" ref="K49:N49" si="38">IF(S25=0,"-",IF(W25=0,"-",(W25-S25)/S25))</f>
        <v>1</v>
      </c>
      <c r="L49" s="14">
        <f t="shared" si="38"/>
        <v>1</v>
      </c>
      <c r="M49" s="14" t="str">
        <f t="shared" si="38"/>
        <v>-</v>
      </c>
      <c r="N49" s="14" t="str">
        <f t="shared" si="38"/>
        <v>-</v>
      </c>
    </row>
    <row r="50" spans="2:14" ht="20.100000000000001" customHeight="1" thickBot="1" x14ac:dyDescent="0.25">
      <c r="B50" s="6" t="s">
        <v>16</v>
      </c>
      <c r="C50" s="14">
        <f t="shared" ref="C50:J50" si="39">IF(C26=0,"-",IF(K26=0,"-",(K26-C26)/C26))</f>
        <v>1.5</v>
      </c>
      <c r="D50" s="14">
        <f t="shared" si="39"/>
        <v>1</v>
      </c>
      <c r="E50" s="14" t="str">
        <f t="shared" si="39"/>
        <v>-</v>
      </c>
      <c r="F50" s="14" t="str">
        <f t="shared" si="39"/>
        <v>-</v>
      </c>
      <c r="G50" s="14" t="str">
        <f t="shared" si="39"/>
        <v>-</v>
      </c>
      <c r="H50" s="14" t="str">
        <f t="shared" si="39"/>
        <v>-</v>
      </c>
      <c r="I50" s="14" t="str">
        <f t="shared" si="39"/>
        <v>-</v>
      </c>
      <c r="J50" s="14" t="str">
        <f t="shared" si="39"/>
        <v>-</v>
      </c>
      <c r="K50" s="14">
        <f t="shared" ref="K50:N50" si="40">IF(S26=0,"-",IF(W26=0,"-",(W26-S26)/S26))</f>
        <v>3</v>
      </c>
      <c r="L50" s="14">
        <f t="shared" si="40"/>
        <v>2.5</v>
      </c>
      <c r="M50" s="14" t="str">
        <f t="shared" si="40"/>
        <v>-</v>
      </c>
      <c r="N50" s="14" t="str">
        <f t="shared" si="40"/>
        <v>-</v>
      </c>
    </row>
    <row r="51" spans="2:14" ht="20.100000000000001" customHeight="1" thickBot="1" x14ac:dyDescent="0.25">
      <c r="B51" s="7" t="s">
        <v>17</v>
      </c>
      <c r="C51" s="14">
        <f t="shared" ref="C51:J51" si="41">IF(C27=0,"-",IF(K27=0,"-",(K27-C27)/C27))</f>
        <v>1.6666666666666667</v>
      </c>
      <c r="D51" s="14">
        <f t="shared" si="41"/>
        <v>0.66666666666666663</v>
      </c>
      <c r="E51" s="14" t="str">
        <f t="shared" si="41"/>
        <v>-</v>
      </c>
      <c r="F51" s="14" t="str">
        <f t="shared" si="41"/>
        <v>-</v>
      </c>
      <c r="G51" s="14">
        <f t="shared" si="41"/>
        <v>-0.5</v>
      </c>
      <c r="H51" s="14">
        <f t="shared" si="41"/>
        <v>-0.5</v>
      </c>
      <c r="I51" s="14" t="str">
        <f t="shared" si="41"/>
        <v>-</v>
      </c>
      <c r="J51" s="14" t="str">
        <f t="shared" si="41"/>
        <v>-</v>
      </c>
      <c r="K51" s="14">
        <f t="shared" ref="K51:N51" si="42">IF(S27=0,"-",IF(W27=0,"-",(W27-S27)/S27))</f>
        <v>0.8</v>
      </c>
      <c r="L51" s="14">
        <f t="shared" si="42"/>
        <v>0.2</v>
      </c>
      <c r="M51" s="14" t="str">
        <f t="shared" si="42"/>
        <v>-</v>
      </c>
      <c r="N51" s="14" t="str">
        <f t="shared" si="42"/>
        <v>-</v>
      </c>
    </row>
    <row r="52" spans="2:14" ht="20.100000000000001" customHeight="1" thickBot="1" x14ac:dyDescent="0.25">
      <c r="B52" s="8" t="s">
        <v>18</v>
      </c>
      <c r="C52" s="14" t="str">
        <f t="shared" ref="C52:J52" si="43">IF(C28=0,"-",IF(K28=0,"-",(K28-C28)/C28))</f>
        <v>-</v>
      </c>
      <c r="D52" s="14" t="str">
        <f t="shared" si="43"/>
        <v>-</v>
      </c>
      <c r="E52" s="14" t="str">
        <f t="shared" si="43"/>
        <v>-</v>
      </c>
      <c r="F52" s="14" t="str">
        <f t="shared" si="43"/>
        <v>-</v>
      </c>
      <c r="G52" s="14" t="str">
        <f t="shared" si="43"/>
        <v>-</v>
      </c>
      <c r="H52" s="14" t="str">
        <f t="shared" si="43"/>
        <v>-</v>
      </c>
      <c r="I52" s="14" t="str">
        <f t="shared" si="43"/>
        <v>-</v>
      </c>
      <c r="J52" s="14" t="str">
        <f t="shared" si="43"/>
        <v>-</v>
      </c>
      <c r="K52" s="14" t="str">
        <f t="shared" ref="K52:N52" si="44">IF(S28=0,"-",IF(W28=0,"-",(W28-S28)/S28))</f>
        <v>-</v>
      </c>
      <c r="L52" s="14" t="str">
        <f t="shared" si="44"/>
        <v>-</v>
      </c>
      <c r="M52" s="14" t="str">
        <f t="shared" si="44"/>
        <v>-</v>
      </c>
      <c r="N52" s="14" t="str">
        <f t="shared" si="44"/>
        <v>-</v>
      </c>
    </row>
    <row r="53" spans="2:14" ht="20.100000000000001" customHeight="1" thickBot="1" x14ac:dyDescent="0.25">
      <c r="B53" s="9" t="s">
        <v>33</v>
      </c>
      <c r="C53" s="15">
        <f t="shared" ref="C53:J53" si="45">IF(C29=0,"-",IF(K29=0,"-",(K29-C29)/C29))</f>
        <v>-3.1746031746031744E-2</v>
      </c>
      <c r="D53" s="15">
        <f t="shared" si="45"/>
        <v>6.8493150684931503E-2</v>
      </c>
      <c r="E53" s="15">
        <f t="shared" si="45"/>
        <v>-0.55000000000000004</v>
      </c>
      <c r="F53" s="15">
        <f t="shared" si="45"/>
        <v>1</v>
      </c>
      <c r="G53" s="15">
        <f t="shared" si="45"/>
        <v>-0.21951219512195122</v>
      </c>
      <c r="H53" s="15">
        <f t="shared" si="45"/>
        <v>-0.12903225806451613</v>
      </c>
      <c r="I53" s="15">
        <f t="shared" si="45"/>
        <v>-0.6</v>
      </c>
      <c r="J53" s="15" t="str">
        <f t="shared" si="45"/>
        <v>-</v>
      </c>
      <c r="K53" s="15">
        <f t="shared" ref="K53:N53" si="46">IF(S29=0,"-",IF(W29=0,"-",(W29-S29)/S29))</f>
        <v>-7.7844311377245512E-2</v>
      </c>
      <c r="L53" s="15">
        <f t="shared" si="46"/>
        <v>9.6153846153846159E-3</v>
      </c>
      <c r="M53" s="15">
        <f t="shared" si="46"/>
        <v>-0.56000000000000005</v>
      </c>
      <c r="N53" s="15">
        <f t="shared" si="46"/>
        <v>1.0769230769230769</v>
      </c>
    </row>
    <row r="54" spans="2:14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</sheetData>
  <mergeCells count="16">
    <mergeCell ref="S9:V9"/>
    <mergeCell ref="W9:Z9"/>
    <mergeCell ref="S10:Z10"/>
    <mergeCell ref="C10:F10"/>
    <mergeCell ref="G10:J10"/>
    <mergeCell ref="C9:J9"/>
    <mergeCell ref="K9:R9"/>
    <mergeCell ref="K10:N10"/>
    <mergeCell ref="B9:B11"/>
    <mergeCell ref="O10:R10"/>
    <mergeCell ref="C33:F33"/>
    <mergeCell ref="C34:F34"/>
    <mergeCell ref="G33:J33"/>
    <mergeCell ref="G34:J34"/>
    <mergeCell ref="K33:N33"/>
    <mergeCell ref="K34:N34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8:Q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1" t="s">
        <v>119</v>
      </c>
      <c r="D8" s="51"/>
      <c r="E8" s="51"/>
      <c r="F8" s="51"/>
      <c r="G8" s="27"/>
      <c r="H8" s="50" t="s">
        <v>120</v>
      </c>
      <c r="I8" s="51"/>
      <c r="J8" s="51"/>
      <c r="K8" s="51"/>
      <c r="L8" s="27"/>
      <c r="M8" s="50" t="s">
        <v>122</v>
      </c>
      <c r="N8" s="51"/>
      <c r="O8" s="51"/>
      <c r="P8" s="51"/>
      <c r="Q8" s="27"/>
    </row>
    <row r="9" spans="2:17" ht="44.25" customHeight="1" thickBot="1" x14ac:dyDescent="0.25">
      <c r="C9" s="36" t="s">
        <v>85</v>
      </c>
      <c r="D9" s="36"/>
      <c r="E9" s="36"/>
      <c r="F9" s="36"/>
      <c r="G9" s="37"/>
      <c r="H9" s="36" t="s">
        <v>85</v>
      </c>
      <c r="I9" s="36"/>
      <c r="J9" s="36"/>
      <c r="K9" s="36"/>
      <c r="L9" s="37"/>
      <c r="M9" s="36" t="s">
        <v>85</v>
      </c>
      <c r="N9" s="36"/>
      <c r="O9" s="36"/>
      <c r="P9" s="36"/>
      <c r="Q9" s="37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38</v>
      </c>
      <c r="D11" s="23">
        <v>24</v>
      </c>
      <c r="E11" s="23">
        <v>6</v>
      </c>
      <c r="F11" s="23">
        <v>4</v>
      </c>
      <c r="G11" s="23">
        <v>4</v>
      </c>
      <c r="H11" s="23">
        <v>34</v>
      </c>
      <c r="I11" s="23">
        <v>19</v>
      </c>
      <c r="J11" s="23">
        <v>8</v>
      </c>
      <c r="K11" s="23">
        <v>5</v>
      </c>
      <c r="L11" s="23">
        <v>2</v>
      </c>
      <c r="M11" s="14">
        <f>IF(C11=0,"-",IF(H11=0,"-",(H11-C11)/C11))</f>
        <v>-0.10526315789473684</v>
      </c>
      <c r="N11" s="14">
        <f t="shared" ref="N11:Q28" si="0">IF(D11=0,"-",IF(I11=0,"-",(I11-D11)/D11))</f>
        <v>-0.20833333333333334</v>
      </c>
      <c r="O11" s="14">
        <f t="shared" si="0"/>
        <v>0.33333333333333331</v>
      </c>
      <c r="P11" s="14">
        <f t="shared" si="0"/>
        <v>0.25</v>
      </c>
      <c r="Q11" s="14">
        <f t="shared" si="0"/>
        <v>-0.5</v>
      </c>
    </row>
    <row r="12" spans="2:17" ht="20.100000000000001" customHeight="1" thickBot="1" x14ac:dyDescent="0.25">
      <c r="B12" s="6" t="s">
        <v>3</v>
      </c>
      <c r="C12" s="23">
        <v>2</v>
      </c>
      <c r="D12" s="23">
        <v>0</v>
      </c>
      <c r="E12" s="23">
        <v>2</v>
      </c>
      <c r="F12" s="23">
        <v>0</v>
      </c>
      <c r="G12" s="23">
        <v>0</v>
      </c>
      <c r="H12" s="23">
        <v>5</v>
      </c>
      <c r="I12" s="23">
        <v>2</v>
      </c>
      <c r="J12" s="23">
        <v>1</v>
      </c>
      <c r="K12" s="23">
        <v>1</v>
      </c>
      <c r="L12" s="23">
        <v>1</v>
      </c>
      <c r="M12" s="14">
        <f t="shared" ref="M12:M28" si="1">IF(C12=0,"-",IF(H12=0,"-",(H12-C12)/C12))</f>
        <v>1.5</v>
      </c>
      <c r="N12" s="14" t="str">
        <f t="shared" si="0"/>
        <v>-</v>
      </c>
      <c r="O12" s="14">
        <f t="shared" si="0"/>
        <v>-0.5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1</v>
      </c>
      <c r="D13" s="23">
        <v>1</v>
      </c>
      <c r="E13" s="23">
        <v>0</v>
      </c>
      <c r="F13" s="23">
        <v>0</v>
      </c>
      <c r="G13" s="23">
        <v>0</v>
      </c>
      <c r="H13" s="23">
        <v>6</v>
      </c>
      <c r="I13" s="23">
        <v>4</v>
      </c>
      <c r="J13" s="23">
        <v>1</v>
      </c>
      <c r="K13" s="23">
        <v>1</v>
      </c>
      <c r="L13" s="23">
        <v>0</v>
      </c>
      <c r="M13" s="14">
        <f t="shared" si="1"/>
        <v>5</v>
      </c>
      <c r="N13" s="14">
        <f t="shared" si="0"/>
        <v>3</v>
      </c>
      <c r="O13" s="14" t="str">
        <f t="shared" si="0"/>
        <v>-</v>
      </c>
      <c r="P13" s="14" t="str">
        <f t="shared" si="0"/>
        <v>-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14" t="str">
        <f t="shared" si="1"/>
        <v>-</v>
      </c>
      <c r="N14" s="14" t="str">
        <f t="shared" si="0"/>
        <v>-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4</v>
      </c>
      <c r="D15" s="23">
        <v>1</v>
      </c>
      <c r="E15" s="23">
        <v>1</v>
      </c>
      <c r="F15" s="23">
        <v>1</v>
      </c>
      <c r="G15" s="23">
        <v>1</v>
      </c>
      <c r="H15" s="23">
        <v>2</v>
      </c>
      <c r="I15" s="23">
        <v>1</v>
      </c>
      <c r="J15" s="23">
        <v>0</v>
      </c>
      <c r="K15" s="23">
        <v>0</v>
      </c>
      <c r="L15" s="23">
        <v>1</v>
      </c>
      <c r="M15" s="14">
        <f t="shared" si="1"/>
        <v>-0.5</v>
      </c>
      <c r="N15" s="14">
        <f t="shared" si="0"/>
        <v>0</v>
      </c>
      <c r="O15" s="14" t="str">
        <f t="shared" si="0"/>
        <v>-</v>
      </c>
      <c r="P15" s="14" t="str">
        <f t="shared" si="0"/>
        <v>-</v>
      </c>
      <c r="Q15" s="14">
        <f t="shared" si="0"/>
        <v>0</v>
      </c>
    </row>
    <row r="16" spans="2:17" ht="20.100000000000001" customHeight="1" thickBot="1" x14ac:dyDescent="0.25">
      <c r="B16" s="6" t="s">
        <v>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6</v>
      </c>
      <c r="D17" s="23">
        <v>4</v>
      </c>
      <c r="E17" s="23">
        <v>1</v>
      </c>
      <c r="F17" s="23">
        <v>1</v>
      </c>
      <c r="G17" s="23">
        <v>0</v>
      </c>
      <c r="H17" s="23">
        <v>2</v>
      </c>
      <c r="I17" s="23">
        <v>1</v>
      </c>
      <c r="J17" s="23">
        <v>1</v>
      </c>
      <c r="K17" s="23">
        <v>0</v>
      </c>
      <c r="L17" s="23">
        <v>0</v>
      </c>
      <c r="M17" s="14">
        <f t="shared" si="1"/>
        <v>-0.66666666666666663</v>
      </c>
      <c r="N17" s="14">
        <f t="shared" si="0"/>
        <v>-0.75</v>
      </c>
      <c r="O17" s="14">
        <f t="shared" si="0"/>
        <v>0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4</v>
      </c>
      <c r="D18" s="23">
        <v>1</v>
      </c>
      <c r="E18" s="23">
        <v>3</v>
      </c>
      <c r="F18" s="23">
        <v>0</v>
      </c>
      <c r="G18" s="23">
        <v>0</v>
      </c>
      <c r="H18" s="23">
        <v>5</v>
      </c>
      <c r="I18" s="23">
        <v>2</v>
      </c>
      <c r="J18" s="23">
        <v>2</v>
      </c>
      <c r="K18" s="23">
        <v>1</v>
      </c>
      <c r="L18" s="23">
        <v>0</v>
      </c>
      <c r="M18" s="14">
        <f t="shared" si="1"/>
        <v>0.25</v>
      </c>
      <c r="N18" s="14">
        <f t="shared" si="0"/>
        <v>1</v>
      </c>
      <c r="O18" s="14">
        <f t="shared" si="0"/>
        <v>-0.33333333333333331</v>
      </c>
      <c r="P18" s="14" t="str">
        <f t="shared" si="0"/>
        <v>-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30</v>
      </c>
      <c r="D19" s="23">
        <v>15</v>
      </c>
      <c r="E19" s="23">
        <v>7</v>
      </c>
      <c r="F19" s="23">
        <v>5</v>
      </c>
      <c r="G19" s="23">
        <v>3</v>
      </c>
      <c r="H19" s="23">
        <v>37</v>
      </c>
      <c r="I19" s="23">
        <v>16</v>
      </c>
      <c r="J19" s="23">
        <v>13</v>
      </c>
      <c r="K19" s="23">
        <v>4</v>
      </c>
      <c r="L19" s="23">
        <v>4</v>
      </c>
      <c r="M19" s="14">
        <f t="shared" si="1"/>
        <v>0.23333333333333334</v>
      </c>
      <c r="N19" s="14">
        <f t="shared" si="0"/>
        <v>6.6666666666666666E-2</v>
      </c>
      <c r="O19" s="14">
        <f t="shared" si="0"/>
        <v>0.8571428571428571</v>
      </c>
      <c r="P19" s="14">
        <f t="shared" si="0"/>
        <v>-0.2</v>
      </c>
      <c r="Q19" s="14">
        <f t="shared" si="0"/>
        <v>0.33333333333333331</v>
      </c>
    </row>
    <row r="20" spans="2:17" ht="20.100000000000001" customHeight="1" thickBot="1" x14ac:dyDescent="0.25">
      <c r="B20" s="6" t="s">
        <v>11</v>
      </c>
      <c r="C20" s="23">
        <v>55</v>
      </c>
      <c r="D20" s="23">
        <v>28</v>
      </c>
      <c r="E20" s="23">
        <v>11</v>
      </c>
      <c r="F20" s="23">
        <v>8</v>
      </c>
      <c r="G20" s="23">
        <v>8</v>
      </c>
      <c r="H20" s="23">
        <v>16</v>
      </c>
      <c r="I20" s="23">
        <v>11</v>
      </c>
      <c r="J20" s="23">
        <v>5</v>
      </c>
      <c r="K20" s="23">
        <v>0</v>
      </c>
      <c r="L20" s="23">
        <v>0</v>
      </c>
      <c r="M20" s="14">
        <f t="shared" si="1"/>
        <v>-0.70909090909090911</v>
      </c>
      <c r="N20" s="14">
        <f t="shared" si="0"/>
        <v>-0.6071428571428571</v>
      </c>
      <c r="O20" s="14">
        <f t="shared" si="0"/>
        <v>-0.54545454545454541</v>
      </c>
      <c r="P20" s="14" t="str">
        <f t="shared" si="0"/>
        <v>-</v>
      </c>
      <c r="Q20" s="14" t="str">
        <f t="shared" si="0"/>
        <v>-</v>
      </c>
    </row>
    <row r="21" spans="2:17" ht="20.100000000000001" customHeight="1" thickBot="1" x14ac:dyDescent="0.25">
      <c r="B21" s="6" t="s">
        <v>12</v>
      </c>
      <c r="C21" s="23">
        <v>4</v>
      </c>
      <c r="D21" s="23">
        <v>4</v>
      </c>
      <c r="E21" s="23">
        <v>0</v>
      </c>
      <c r="F21" s="23">
        <v>0</v>
      </c>
      <c r="G21" s="23">
        <v>0</v>
      </c>
      <c r="H21" s="23">
        <v>2</v>
      </c>
      <c r="I21" s="23">
        <v>2</v>
      </c>
      <c r="J21" s="23">
        <v>0</v>
      </c>
      <c r="K21" s="23">
        <v>0</v>
      </c>
      <c r="L21" s="23">
        <v>0</v>
      </c>
      <c r="M21" s="14">
        <f t="shared" si="1"/>
        <v>-0.5</v>
      </c>
      <c r="N21" s="14">
        <f t="shared" si="0"/>
        <v>-0.5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3</v>
      </c>
      <c r="D22" s="23">
        <v>2</v>
      </c>
      <c r="E22" s="23">
        <v>0</v>
      </c>
      <c r="F22" s="23">
        <v>0</v>
      </c>
      <c r="G22" s="23">
        <v>1</v>
      </c>
      <c r="H22" s="23">
        <v>4</v>
      </c>
      <c r="I22" s="23">
        <v>3</v>
      </c>
      <c r="J22" s="23">
        <v>0</v>
      </c>
      <c r="K22" s="23">
        <v>1</v>
      </c>
      <c r="L22" s="23">
        <v>0</v>
      </c>
      <c r="M22" s="14">
        <f t="shared" si="1"/>
        <v>0.33333333333333331</v>
      </c>
      <c r="N22" s="14">
        <f t="shared" si="0"/>
        <v>0.5</v>
      </c>
      <c r="O22" s="14" t="str">
        <f t="shared" si="0"/>
        <v>-</v>
      </c>
      <c r="P22" s="14" t="str">
        <f t="shared" si="0"/>
        <v>-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10</v>
      </c>
      <c r="D23" s="23">
        <v>5</v>
      </c>
      <c r="E23" s="23">
        <v>3</v>
      </c>
      <c r="F23" s="23">
        <v>2</v>
      </c>
      <c r="G23" s="23">
        <v>0</v>
      </c>
      <c r="H23" s="23">
        <v>18</v>
      </c>
      <c r="I23" s="23">
        <v>8</v>
      </c>
      <c r="J23" s="23">
        <v>5</v>
      </c>
      <c r="K23" s="23">
        <v>2</v>
      </c>
      <c r="L23" s="23">
        <v>3</v>
      </c>
      <c r="M23" s="14">
        <f t="shared" si="1"/>
        <v>0.8</v>
      </c>
      <c r="N23" s="14">
        <f t="shared" si="0"/>
        <v>0.6</v>
      </c>
      <c r="O23" s="14">
        <f t="shared" si="0"/>
        <v>0.66666666666666663</v>
      </c>
      <c r="P23" s="14">
        <f t="shared" si="0"/>
        <v>0</v>
      </c>
      <c r="Q23" s="14" t="str">
        <f t="shared" si="0"/>
        <v>-</v>
      </c>
    </row>
    <row r="24" spans="2:17" ht="20.100000000000001" customHeight="1" thickBot="1" x14ac:dyDescent="0.25">
      <c r="B24" s="6" t="s">
        <v>15</v>
      </c>
      <c r="C24" s="23">
        <v>2</v>
      </c>
      <c r="D24" s="23">
        <v>0</v>
      </c>
      <c r="E24" s="23">
        <v>1</v>
      </c>
      <c r="F24" s="23">
        <v>0</v>
      </c>
      <c r="G24" s="23">
        <v>1</v>
      </c>
      <c r="H24" s="23">
        <v>4</v>
      </c>
      <c r="I24" s="23">
        <v>4</v>
      </c>
      <c r="J24" s="23">
        <v>0</v>
      </c>
      <c r="K24" s="23">
        <v>0</v>
      </c>
      <c r="L24" s="23">
        <v>0</v>
      </c>
      <c r="M24" s="14">
        <f t="shared" si="1"/>
        <v>1</v>
      </c>
      <c r="N24" s="14" t="str">
        <f t="shared" si="0"/>
        <v>-</v>
      </c>
      <c r="O24" s="14" t="str">
        <f t="shared" si="0"/>
        <v>-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2</v>
      </c>
      <c r="D25" s="23">
        <v>2</v>
      </c>
      <c r="E25" s="23">
        <v>0</v>
      </c>
      <c r="F25" s="23">
        <v>0</v>
      </c>
      <c r="G25" s="23">
        <v>0</v>
      </c>
      <c r="H25" s="23">
        <v>8</v>
      </c>
      <c r="I25" s="23">
        <v>3</v>
      </c>
      <c r="J25" s="23">
        <v>2</v>
      </c>
      <c r="K25" s="23">
        <v>2</v>
      </c>
      <c r="L25" s="23">
        <v>1</v>
      </c>
      <c r="M25" s="14">
        <f t="shared" si="1"/>
        <v>3</v>
      </c>
      <c r="N25" s="14">
        <f t="shared" si="0"/>
        <v>0.5</v>
      </c>
      <c r="O25" s="14" t="str">
        <f t="shared" si="0"/>
        <v>-</v>
      </c>
      <c r="P25" s="14" t="str">
        <f t="shared" si="0"/>
        <v>-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23">
        <v>5</v>
      </c>
      <c r="D26" s="23">
        <v>0</v>
      </c>
      <c r="E26" s="23">
        <v>3</v>
      </c>
      <c r="F26" s="23">
        <v>1</v>
      </c>
      <c r="G26" s="23">
        <v>1</v>
      </c>
      <c r="H26" s="23">
        <v>9</v>
      </c>
      <c r="I26" s="23">
        <v>4</v>
      </c>
      <c r="J26" s="23">
        <v>4</v>
      </c>
      <c r="K26" s="23">
        <v>0</v>
      </c>
      <c r="L26" s="23">
        <v>1</v>
      </c>
      <c r="M26" s="14">
        <f t="shared" si="1"/>
        <v>0.8</v>
      </c>
      <c r="N26" s="14" t="str">
        <f t="shared" si="0"/>
        <v>-</v>
      </c>
      <c r="O26" s="14">
        <f t="shared" si="0"/>
        <v>0.33333333333333331</v>
      </c>
      <c r="P26" s="14" t="str">
        <f t="shared" si="0"/>
        <v>-</v>
      </c>
      <c r="Q26" s="14">
        <f t="shared" si="0"/>
        <v>0</v>
      </c>
    </row>
    <row r="27" spans="2:17" ht="20.100000000000001" customHeight="1" thickBot="1" x14ac:dyDescent="0.25">
      <c r="B27" s="8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166</v>
      </c>
      <c r="D28" s="12">
        <f t="shared" ref="D28:L28" si="2">SUM(D11:D27)</f>
        <v>87</v>
      </c>
      <c r="E28" s="12">
        <f t="shared" si="2"/>
        <v>38</v>
      </c>
      <c r="F28" s="12">
        <f t="shared" si="2"/>
        <v>22</v>
      </c>
      <c r="G28" s="12">
        <f t="shared" si="2"/>
        <v>19</v>
      </c>
      <c r="H28" s="12">
        <f t="shared" si="2"/>
        <v>152</v>
      </c>
      <c r="I28" s="12">
        <f t="shared" si="2"/>
        <v>80</v>
      </c>
      <c r="J28" s="12">
        <f t="shared" si="2"/>
        <v>42</v>
      </c>
      <c r="K28" s="12">
        <f t="shared" si="2"/>
        <v>17</v>
      </c>
      <c r="L28" s="12">
        <f t="shared" si="2"/>
        <v>13</v>
      </c>
      <c r="M28" s="15">
        <f t="shared" si="1"/>
        <v>-8.4337349397590355E-2</v>
      </c>
      <c r="N28" s="15">
        <f t="shared" si="0"/>
        <v>-8.0459770114942528E-2</v>
      </c>
      <c r="O28" s="15">
        <f t="shared" si="0"/>
        <v>0.10526315789473684</v>
      </c>
      <c r="P28" s="15">
        <f t="shared" si="0"/>
        <v>-0.22727272727272727</v>
      </c>
      <c r="Q28" s="15">
        <f t="shared" si="0"/>
        <v>-0.31578947368421051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2" spans="2:17" ht="44.25" customHeight="1" thickBot="1" x14ac:dyDescent="0.25">
      <c r="C32" s="51" t="s">
        <v>119</v>
      </c>
      <c r="D32" s="51"/>
      <c r="E32" s="51"/>
      <c r="F32" s="51"/>
      <c r="G32" s="27"/>
      <c r="H32" s="50" t="s">
        <v>120</v>
      </c>
      <c r="I32" s="51"/>
      <c r="J32" s="51"/>
      <c r="K32" s="51"/>
      <c r="L32" s="27"/>
      <c r="M32" s="50" t="s">
        <v>122</v>
      </c>
      <c r="N32" s="51"/>
      <c r="O32" s="51"/>
      <c r="P32" s="51"/>
      <c r="Q32" s="27"/>
    </row>
    <row r="33" spans="2:17" ht="44.25" customHeight="1" thickBot="1" x14ac:dyDescent="0.25">
      <c r="C33" s="36" t="s">
        <v>86</v>
      </c>
      <c r="D33" s="36"/>
      <c r="E33" s="36"/>
      <c r="F33" s="36"/>
      <c r="G33" s="37"/>
      <c r="H33" s="36" t="s">
        <v>86</v>
      </c>
      <c r="I33" s="36"/>
      <c r="J33" s="36"/>
      <c r="K33" s="36"/>
      <c r="L33" s="37"/>
      <c r="M33" s="36" t="s">
        <v>86</v>
      </c>
      <c r="N33" s="36"/>
      <c r="O33" s="36"/>
      <c r="P33" s="36"/>
      <c r="Q33" s="37"/>
    </row>
    <row r="34" spans="2:17" ht="44.25" customHeight="1" thickBot="1" x14ac:dyDescent="0.25">
      <c r="C34" s="10" t="s">
        <v>33</v>
      </c>
      <c r="D34" s="10" t="s">
        <v>87</v>
      </c>
      <c r="E34" s="10" t="s">
        <v>89</v>
      </c>
      <c r="F34" s="10" t="s">
        <v>88</v>
      </c>
      <c r="G34" s="10" t="s">
        <v>90</v>
      </c>
      <c r="H34" s="10" t="s">
        <v>33</v>
      </c>
      <c r="I34" s="10" t="s">
        <v>87</v>
      </c>
      <c r="J34" s="10" t="s">
        <v>89</v>
      </c>
      <c r="K34" s="10" t="s">
        <v>88</v>
      </c>
      <c r="L34" s="10" t="s">
        <v>90</v>
      </c>
      <c r="M34" s="10" t="s">
        <v>33</v>
      </c>
      <c r="N34" s="10" t="s">
        <v>87</v>
      </c>
      <c r="O34" s="10" t="s">
        <v>89</v>
      </c>
      <c r="P34" s="10" t="s">
        <v>88</v>
      </c>
      <c r="Q34" s="10" t="s">
        <v>90</v>
      </c>
    </row>
    <row r="35" spans="2:17" ht="20.100000000000001" customHeight="1" thickBot="1" x14ac:dyDescent="0.25">
      <c r="B35" s="5" t="s">
        <v>2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14" t="str">
        <f>IF(C35=0,"-",IF(H35=0,"-",(H35-C35)/C35))</f>
        <v>-</v>
      </c>
      <c r="N35" s="14" t="str">
        <f t="shared" ref="N35:N52" si="3">IF(D35=0,"-",IF(I35=0,"-",(I35-D35)/D35))</f>
        <v>-</v>
      </c>
      <c r="O35" s="14" t="str">
        <f t="shared" ref="O35:O52" si="4">IF(E35=0,"-",IF(J35=0,"-",(J35-E35)/E35))</f>
        <v>-</v>
      </c>
      <c r="P35" s="14" t="str">
        <f t="shared" ref="P35:P52" si="5">IF(F35=0,"-",IF(K35=0,"-",(K35-F35)/F35))</f>
        <v>-</v>
      </c>
      <c r="Q35" s="14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14" t="str">
        <f t="shared" ref="M36:M52" si="7">IF(C36=0,"-",IF(H36=0,"-",(H36-C36)/C36))</f>
        <v>-</v>
      </c>
      <c r="N36" s="14" t="str">
        <f t="shared" si="3"/>
        <v>-</v>
      </c>
      <c r="O36" s="14" t="str">
        <f t="shared" si="4"/>
        <v>-</v>
      </c>
      <c r="P36" s="14" t="str">
        <f t="shared" si="5"/>
        <v>-</v>
      </c>
      <c r="Q36" s="14" t="str">
        <f t="shared" si="6"/>
        <v>-</v>
      </c>
    </row>
    <row r="37" spans="2:17" ht="20.100000000000001" customHeight="1" thickBot="1" x14ac:dyDescent="0.25">
      <c r="B37" s="6" t="s">
        <v>4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14" t="str">
        <f t="shared" si="7"/>
        <v>-</v>
      </c>
      <c r="N37" s="14" t="str">
        <f t="shared" si="3"/>
        <v>-</v>
      </c>
      <c r="O37" s="14" t="str">
        <f t="shared" si="4"/>
        <v>-</v>
      </c>
      <c r="P37" s="14" t="str">
        <f t="shared" si="5"/>
        <v>-</v>
      </c>
      <c r="Q37" s="14" t="str">
        <f t="shared" si="6"/>
        <v>-</v>
      </c>
    </row>
    <row r="38" spans="2:17" ht="20.100000000000001" customHeight="1" thickBot="1" x14ac:dyDescent="0.25">
      <c r="B38" s="6" t="s">
        <v>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14" t="str">
        <f t="shared" si="7"/>
        <v>-</v>
      </c>
      <c r="N38" s="14" t="str">
        <f t="shared" si="3"/>
        <v>-</v>
      </c>
      <c r="O38" s="14" t="str">
        <f t="shared" si="4"/>
        <v>-</v>
      </c>
      <c r="P38" s="14" t="str">
        <f t="shared" si="5"/>
        <v>-</v>
      </c>
      <c r="Q38" s="14" t="str">
        <f t="shared" si="6"/>
        <v>-</v>
      </c>
    </row>
    <row r="39" spans="2:17" ht="20.100000000000001" customHeight="1" thickBot="1" x14ac:dyDescent="0.25">
      <c r="B39" s="6" t="s">
        <v>6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14" t="str">
        <f t="shared" si="7"/>
        <v>-</v>
      </c>
      <c r="N39" s="14" t="str">
        <f t="shared" si="3"/>
        <v>-</v>
      </c>
      <c r="O39" s="14" t="str">
        <f t="shared" si="4"/>
        <v>-</v>
      </c>
      <c r="P39" s="14" t="str">
        <f t="shared" si="5"/>
        <v>-</v>
      </c>
      <c r="Q39" s="14" t="str">
        <f t="shared" si="6"/>
        <v>-</v>
      </c>
    </row>
    <row r="40" spans="2:17" ht="20.100000000000001" customHeight="1" thickBot="1" x14ac:dyDescent="0.25">
      <c r="B40" s="6" t="s">
        <v>7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14" t="str">
        <f t="shared" si="7"/>
        <v>-</v>
      </c>
      <c r="N40" s="14" t="str">
        <f t="shared" si="3"/>
        <v>-</v>
      </c>
      <c r="O40" s="14" t="str">
        <f t="shared" si="4"/>
        <v>-</v>
      </c>
      <c r="P40" s="14" t="str">
        <f t="shared" si="5"/>
        <v>-</v>
      </c>
      <c r="Q40" s="14" t="str">
        <f t="shared" si="6"/>
        <v>-</v>
      </c>
    </row>
    <row r="41" spans="2:17" ht="20.100000000000001" customHeight="1" thickBot="1" x14ac:dyDescent="0.25">
      <c r="B41" s="6" t="s">
        <v>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1</v>
      </c>
      <c r="I41" s="23">
        <v>1</v>
      </c>
      <c r="J41" s="23">
        <v>0</v>
      </c>
      <c r="K41" s="23">
        <v>0</v>
      </c>
      <c r="L41" s="23">
        <v>0</v>
      </c>
      <c r="M41" s="14" t="str">
        <f t="shared" si="7"/>
        <v>-</v>
      </c>
      <c r="N41" s="14" t="str">
        <f t="shared" si="3"/>
        <v>-</v>
      </c>
      <c r="O41" s="14" t="str">
        <f t="shared" si="4"/>
        <v>-</v>
      </c>
      <c r="P41" s="14" t="str">
        <f t="shared" si="5"/>
        <v>-</v>
      </c>
      <c r="Q41" s="14" t="str">
        <f t="shared" si="6"/>
        <v>-</v>
      </c>
    </row>
    <row r="42" spans="2:17" ht="20.100000000000001" customHeight="1" thickBot="1" x14ac:dyDescent="0.25">
      <c r="B42" s="6" t="s">
        <v>9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14" t="str">
        <f t="shared" si="7"/>
        <v>-</v>
      </c>
      <c r="N42" s="14" t="str">
        <f t="shared" si="3"/>
        <v>-</v>
      </c>
      <c r="O42" s="14" t="str">
        <f t="shared" si="4"/>
        <v>-</v>
      </c>
      <c r="P42" s="14" t="str">
        <f t="shared" si="5"/>
        <v>-</v>
      </c>
      <c r="Q42" s="14" t="str">
        <f t="shared" si="6"/>
        <v>-</v>
      </c>
    </row>
    <row r="43" spans="2:17" ht="20.100000000000001" customHeight="1" thickBot="1" x14ac:dyDescent="0.25">
      <c r="B43" s="6" t="s">
        <v>10</v>
      </c>
      <c r="C43" s="23">
        <v>1</v>
      </c>
      <c r="D43" s="23">
        <v>1</v>
      </c>
      <c r="E43" s="23">
        <v>0</v>
      </c>
      <c r="F43" s="23">
        <v>0</v>
      </c>
      <c r="G43" s="23">
        <v>0</v>
      </c>
      <c r="H43" s="23">
        <v>8</v>
      </c>
      <c r="I43" s="23">
        <v>4</v>
      </c>
      <c r="J43" s="23">
        <v>1</v>
      </c>
      <c r="K43" s="23">
        <v>3</v>
      </c>
      <c r="L43" s="23">
        <v>0</v>
      </c>
      <c r="M43" s="14">
        <f t="shared" si="7"/>
        <v>7</v>
      </c>
      <c r="N43" s="14">
        <f t="shared" si="3"/>
        <v>3</v>
      </c>
      <c r="O43" s="14" t="str">
        <f t="shared" si="4"/>
        <v>-</v>
      </c>
      <c r="P43" s="14" t="str">
        <f t="shared" si="5"/>
        <v>-</v>
      </c>
      <c r="Q43" s="14" t="str">
        <f t="shared" si="6"/>
        <v>-</v>
      </c>
    </row>
    <row r="44" spans="2:17" ht="20.100000000000001" customHeight="1" thickBot="1" x14ac:dyDescent="0.25">
      <c r="B44" s="6" t="s">
        <v>11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2</v>
      </c>
      <c r="I44" s="23">
        <v>0</v>
      </c>
      <c r="J44" s="23">
        <v>0</v>
      </c>
      <c r="K44" s="23">
        <v>2</v>
      </c>
      <c r="L44" s="23">
        <v>0</v>
      </c>
      <c r="M44" s="14" t="str">
        <f t="shared" si="7"/>
        <v>-</v>
      </c>
      <c r="N44" s="14" t="str">
        <f t="shared" si="3"/>
        <v>-</v>
      </c>
      <c r="O44" s="14" t="str">
        <f t="shared" si="4"/>
        <v>-</v>
      </c>
      <c r="P44" s="14" t="str">
        <f t="shared" si="5"/>
        <v>-</v>
      </c>
      <c r="Q44" s="14" t="str">
        <f t="shared" si="6"/>
        <v>-</v>
      </c>
    </row>
    <row r="45" spans="2:17" ht="20.100000000000001" customHeight="1" thickBot="1" x14ac:dyDescent="0.25">
      <c r="B45" s="6" t="s">
        <v>12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14" t="str">
        <f t="shared" si="7"/>
        <v>-</v>
      </c>
      <c r="N45" s="14" t="str">
        <f t="shared" si="3"/>
        <v>-</v>
      </c>
      <c r="O45" s="14" t="str">
        <f t="shared" si="4"/>
        <v>-</v>
      </c>
      <c r="P45" s="14" t="str">
        <f t="shared" si="5"/>
        <v>-</v>
      </c>
      <c r="Q45" s="14" t="str">
        <f t="shared" si="6"/>
        <v>-</v>
      </c>
    </row>
    <row r="46" spans="2:17" ht="20.100000000000001" customHeight="1" thickBot="1" x14ac:dyDescent="0.25">
      <c r="B46" s="6" t="s">
        <v>13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14" t="str">
        <f t="shared" si="7"/>
        <v>-</v>
      </c>
      <c r="N46" s="14" t="str">
        <f t="shared" si="3"/>
        <v>-</v>
      </c>
      <c r="O46" s="14" t="str">
        <f t="shared" si="4"/>
        <v>-</v>
      </c>
      <c r="P46" s="14" t="str">
        <f t="shared" si="5"/>
        <v>-</v>
      </c>
      <c r="Q46" s="14" t="str">
        <f t="shared" si="6"/>
        <v>-</v>
      </c>
    </row>
    <row r="47" spans="2:17" ht="20.100000000000001" customHeight="1" thickBot="1" x14ac:dyDescent="0.25">
      <c r="B47" s="6" t="s">
        <v>14</v>
      </c>
      <c r="C47" s="23">
        <v>2</v>
      </c>
      <c r="D47" s="23">
        <v>0</v>
      </c>
      <c r="E47" s="23">
        <v>1</v>
      </c>
      <c r="F47" s="23">
        <v>1</v>
      </c>
      <c r="G47" s="23">
        <v>0</v>
      </c>
      <c r="H47" s="23">
        <v>2</v>
      </c>
      <c r="I47" s="23">
        <v>1</v>
      </c>
      <c r="J47" s="23">
        <v>0</v>
      </c>
      <c r="K47" s="23">
        <v>1</v>
      </c>
      <c r="L47" s="23">
        <v>0</v>
      </c>
      <c r="M47" s="14">
        <f t="shared" si="7"/>
        <v>0</v>
      </c>
      <c r="N47" s="14" t="str">
        <f t="shared" si="3"/>
        <v>-</v>
      </c>
      <c r="O47" s="14" t="str">
        <f t="shared" si="4"/>
        <v>-</v>
      </c>
      <c r="P47" s="14">
        <f t="shared" si="5"/>
        <v>0</v>
      </c>
      <c r="Q47" s="14" t="str">
        <f t="shared" si="6"/>
        <v>-</v>
      </c>
    </row>
    <row r="48" spans="2:17" ht="20.100000000000001" customHeight="1" thickBot="1" x14ac:dyDescent="0.25">
      <c r="B48" s="6" t="s">
        <v>15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14" t="str">
        <f t="shared" si="7"/>
        <v>-</v>
      </c>
      <c r="N48" s="14" t="str">
        <f t="shared" si="3"/>
        <v>-</v>
      </c>
      <c r="O48" s="14" t="str">
        <f t="shared" si="4"/>
        <v>-</v>
      </c>
      <c r="P48" s="14" t="str">
        <f t="shared" si="5"/>
        <v>-</v>
      </c>
      <c r="Q48" s="14" t="str">
        <f t="shared" si="6"/>
        <v>-</v>
      </c>
    </row>
    <row r="49" spans="2:17" ht="20.100000000000001" customHeight="1" thickBot="1" x14ac:dyDescent="0.25">
      <c r="B49" s="6" t="s">
        <v>16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14" t="str">
        <f t="shared" si="7"/>
        <v>-</v>
      </c>
      <c r="N49" s="14" t="str">
        <f t="shared" si="3"/>
        <v>-</v>
      </c>
      <c r="O49" s="14" t="str">
        <f t="shared" si="4"/>
        <v>-</v>
      </c>
      <c r="P49" s="14" t="str">
        <f t="shared" si="5"/>
        <v>-</v>
      </c>
      <c r="Q49" s="14" t="str">
        <f t="shared" si="6"/>
        <v>-</v>
      </c>
    </row>
    <row r="50" spans="2:17" ht="20.100000000000001" customHeight="1" thickBot="1" x14ac:dyDescent="0.25">
      <c r="B50" s="7" t="s">
        <v>17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14" t="str">
        <f t="shared" si="7"/>
        <v>-</v>
      </c>
      <c r="N50" s="14" t="str">
        <f t="shared" si="3"/>
        <v>-</v>
      </c>
      <c r="O50" s="14" t="str">
        <f t="shared" si="4"/>
        <v>-</v>
      </c>
      <c r="P50" s="14" t="str">
        <f t="shared" si="5"/>
        <v>-</v>
      </c>
      <c r="Q50" s="14" t="str">
        <f t="shared" si="6"/>
        <v>-</v>
      </c>
    </row>
    <row r="51" spans="2:17" ht="20.100000000000001" customHeight="1" thickBot="1" x14ac:dyDescent="0.25">
      <c r="B51" s="8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14" t="str">
        <f t="shared" si="7"/>
        <v>-</v>
      </c>
      <c r="N51" s="14" t="str">
        <f t="shared" si="3"/>
        <v>-</v>
      </c>
      <c r="O51" s="14" t="str">
        <f t="shared" si="4"/>
        <v>-</v>
      </c>
      <c r="P51" s="14" t="str">
        <f t="shared" si="5"/>
        <v>-</v>
      </c>
      <c r="Q51" s="14" t="str">
        <f t="shared" si="6"/>
        <v>-</v>
      </c>
    </row>
    <row r="52" spans="2:17" ht="20.100000000000001" customHeight="1" thickBot="1" x14ac:dyDescent="0.25">
      <c r="B52" s="9" t="s">
        <v>19</v>
      </c>
      <c r="C52" s="12">
        <f>SUM(C35:C51)</f>
        <v>3</v>
      </c>
      <c r="D52" s="12">
        <f t="shared" ref="D52:L52" si="8">SUM(D35:D51)</f>
        <v>1</v>
      </c>
      <c r="E52" s="12">
        <f t="shared" si="8"/>
        <v>1</v>
      </c>
      <c r="F52" s="12">
        <f t="shared" si="8"/>
        <v>1</v>
      </c>
      <c r="G52" s="12">
        <f t="shared" si="8"/>
        <v>0</v>
      </c>
      <c r="H52" s="12">
        <f t="shared" si="8"/>
        <v>13</v>
      </c>
      <c r="I52" s="12">
        <f t="shared" si="8"/>
        <v>6</v>
      </c>
      <c r="J52" s="12">
        <f t="shared" si="8"/>
        <v>1</v>
      </c>
      <c r="K52" s="12">
        <f t="shared" si="8"/>
        <v>6</v>
      </c>
      <c r="L52" s="12">
        <f t="shared" si="8"/>
        <v>0</v>
      </c>
      <c r="M52" s="15">
        <f t="shared" si="7"/>
        <v>3.3333333333333335</v>
      </c>
      <c r="N52" s="15">
        <f t="shared" si="3"/>
        <v>5</v>
      </c>
      <c r="O52" s="15">
        <f t="shared" si="4"/>
        <v>0</v>
      </c>
      <c r="P52" s="15">
        <f t="shared" si="5"/>
        <v>5</v>
      </c>
      <c r="Q52" s="15" t="str">
        <f t="shared" si="6"/>
        <v>-</v>
      </c>
    </row>
    <row r="53" spans="2:17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</row>
  </sheetData>
  <mergeCells count="12">
    <mergeCell ref="C32:G32"/>
    <mergeCell ref="H32:L32"/>
    <mergeCell ref="M32:Q32"/>
    <mergeCell ref="C33:G33"/>
    <mergeCell ref="H33:L33"/>
    <mergeCell ref="M33:Q33"/>
    <mergeCell ref="C9:G9"/>
    <mergeCell ref="H9:L9"/>
    <mergeCell ref="M9:Q9"/>
    <mergeCell ref="C8:G8"/>
    <mergeCell ref="H8:L8"/>
    <mergeCell ref="M8:Q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27" t="s">
        <v>119</v>
      </c>
      <c r="D8" s="28"/>
      <c r="E8" s="28"/>
      <c r="F8" s="28"/>
      <c r="G8" s="28"/>
      <c r="H8" s="28"/>
      <c r="I8" s="28"/>
      <c r="J8" s="28"/>
      <c r="K8" s="27" t="s">
        <v>120</v>
      </c>
      <c r="L8" s="28"/>
      <c r="M8" s="28"/>
      <c r="N8" s="28"/>
      <c r="O8" s="28"/>
      <c r="P8" s="28"/>
      <c r="Q8" s="28"/>
      <c r="R8" s="28"/>
    </row>
    <row r="9" spans="2:18" ht="44.1" customHeight="1" thickBot="1" x14ac:dyDescent="0.25">
      <c r="C9" s="29" t="s">
        <v>20</v>
      </c>
      <c r="D9" s="31" t="s">
        <v>28</v>
      </c>
      <c r="E9" s="33" t="s">
        <v>21</v>
      </c>
      <c r="F9" s="40" t="s">
        <v>22</v>
      </c>
      <c r="G9" s="41"/>
      <c r="H9" s="42"/>
      <c r="I9" s="33" t="s">
        <v>23</v>
      </c>
      <c r="J9" s="33" t="s">
        <v>24</v>
      </c>
      <c r="K9" s="33" t="s">
        <v>20</v>
      </c>
      <c r="L9" s="31" t="s">
        <v>28</v>
      </c>
      <c r="M9" s="33" t="s">
        <v>21</v>
      </c>
      <c r="N9" s="40" t="s">
        <v>22</v>
      </c>
      <c r="O9" s="41"/>
      <c r="P9" s="42"/>
      <c r="Q9" s="33" t="s">
        <v>23</v>
      </c>
      <c r="R9" s="33" t="s">
        <v>24</v>
      </c>
    </row>
    <row r="10" spans="2:18" ht="44.1" customHeight="1" thickBot="1" x14ac:dyDescent="0.25">
      <c r="C10" s="43"/>
      <c r="D10" s="44"/>
      <c r="E10" s="39"/>
      <c r="F10" s="10" t="s">
        <v>25</v>
      </c>
      <c r="G10" s="10" t="s">
        <v>26</v>
      </c>
      <c r="H10" s="10" t="s">
        <v>27</v>
      </c>
      <c r="I10" s="39"/>
      <c r="J10" s="39"/>
      <c r="K10" s="39"/>
      <c r="L10" s="44"/>
      <c r="M10" s="39"/>
      <c r="N10" s="10" t="s">
        <v>25</v>
      </c>
      <c r="O10" s="10" t="s">
        <v>26</v>
      </c>
      <c r="P10" s="10" t="s">
        <v>27</v>
      </c>
      <c r="Q10" s="39"/>
      <c r="R10" s="39"/>
    </row>
    <row r="11" spans="2:18" ht="20.100000000000001" customHeight="1" thickBot="1" x14ac:dyDescent="0.25">
      <c r="B11" s="5" t="s">
        <v>2</v>
      </c>
      <c r="C11" s="11">
        <v>8476</v>
      </c>
      <c r="D11" s="11">
        <v>202</v>
      </c>
      <c r="E11" s="11">
        <v>6</v>
      </c>
      <c r="F11" s="11">
        <v>6272</v>
      </c>
      <c r="G11" s="11">
        <v>108</v>
      </c>
      <c r="H11" s="11">
        <v>856</v>
      </c>
      <c r="I11" s="11">
        <v>823</v>
      </c>
      <c r="J11" s="11">
        <v>209</v>
      </c>
      <c r="K11" s="11">
        <v>9423</v>
      </c>
      <c r="L11" s="11">
        <v>61</v>
      </c>
      <c r="M11" s="11">
        <v>14</v>
      </c>
      <c r="N11" s="11">
        <v>7018</v>
      </c>
      <c r="O11" s="11">
        <v>113</v>
      </c>
      <c r="P11" s="11">
        <v>1148</v>
      </c>
      <c r="Q11" s="11">
        <v>938</v>
      </c>
      <c r="R11" s="11">
        <v>131</v>
      </c>
    </row>
    <row r="12" spans="2:18" ht="20.100000000000001" customHeight="1" thickBot="1" x14ac:dyDescent="0.25">
      <c r="B12" s="6" t="s">
        <v>3</v>
      </c>
      <c r="C12" s="11">
        <v>894</v>
      </c>
      <c r="D12" s="11">
        <v>3</v>
      </c>
      <c r="E12" s="11">
        <v>0</v>
      </c>
      <c r="F12" s="11">
        <v>547</v>
      </c>
      <c r="G12" s="11">
        <v>15</v>
      </c>
      <c r="H12" s="11">
        <v>264</v>
      </c>
      <c r="I12" s="11">
        <v>63</v>
      </c>
      <c r="J12" s="11">
        <v>2</v>
      </c>
      <c r="K12" s="11">
        <v>1074</v>
      </c>
      <c r="L12" s="11">
        <v>4</v>
      </c>
      <c r="M12" s="11">
        <v>5</v>
      </c>
      <c r="N12" s="11">
        <v>708</v>
      </c>
      <c r="O12" s="11">
        <v>26</v>
      </c>
      <c r="P12" s="11">
        <v>234</v>
      </c>
      <c r="Q12" s="11">
        <v>89</v>
      </c>
      <c r="R12" s="11">
        <v>8</v>
      </c>
    </row>
    <row r="13" spans="2:18" ht="20.100000000000001" customHeight="1" thickBot="1" x14ac:dyDescent="0.25">
      <c r="B13" s="6" t="s">
        <v>4</v>
      </c>
      <c r="C13" s="11">
        <v>661</v>
      </c>
      <c r="D13" s="11">
        <v>2</v>
      </c>
      <c r="E13" s="11">
        <v>0</v>
      </c>
      <c r="F13" s="11">
        <v>470</v>
      </c>
      <c r="G13" s="11">
        <v>11</v>
      </c>
      <c r="H13" s="11">
        <v>86</v>
      </c>
      <c r="I13" s="11">
        <v>71</v>
      </c>
      <c r="J13" s="11">
        <v>21</v>
      </c>
      <c r="K13" s="11">
        <v>773</v>
      </c>
      <c r="L13" s="11">
        <v>20</v>
      </c>
      <c r="M13" s="11">
        <v>0</v>
      </c>
      <c r="N13" s="11">
        <v>502</v>
      </c>
      <c r="O13" s="11">
        <v>32</v>
      </c>
      <c r="P13" s="11">
        <v>99</v>
      </c>
      <c r="Q13" s="11">
        <v>83</v>
      </c>
      <c r="R13" s="11">
        <v>37</v>
      </c>
    </row>
    <row r="14" spans="2:18" ht="20.100000000000001" customHeight="1" thickBot="1" x14ac:dyDescent="0.25">
      <c r="B14" s="6" t="s">
        <v>5</v>
      </c>
      <c r="C14" s="11">
        <v>1574</v>
      </c>
      <c r="D14" s="11">
        <v>14</v>
      </c>
      <c r="E14" s="11">
        <v>0</v>
      </c>
      <c r="F14" s="11">
        <v>1247</v>
      </c>
      <c r="G14" s="11">
        <v>60</v>
      </c>
      <c r="H14" s="11">
        <v>149</v>
      </c>
      <c r="I14" s="11">
        <v>92</v>
      </c>
      <c r="J14" s="11">
        <v>12</v>
      </c>
      <c r="K14" s="11">
        <v>1752</v>
      </c>
      <c r="L14" s="11">
        <v>27</v>
      </c>
      <c r="M14" s="11">
        <v>4</v>
      </c>
      <c r="N14" s="11">
        <v>1255</v>
      </c>
      <c r="O14" s="11">
        <v>65</v>
      </c>
      <c r="P14" s="11">
        <v>221</v>
      </c>
      <c r="Q14" s="11">
        <v>174</v>
      </c>
      <c r="R14" s="11">
        <v>6</v>
      </c>
    </row>
    <row r="15" spans="2:18" ht="20.100000000000001" customHeight="1" thickBot="1" x14ac:dyDescent="0.25">
      <c r="B15" s="6" t="s">
        <v>6</v>
      </c>
      <c r="C15" s="11">
        <v>2280</v>
      </c>
      <c r="D15" s="11">
        <v>27</v>
      </c>
      <c r="E15" s="11">
        <v>0</v>
      </c>
      <c r="F15" s="11">
        <v>1548</v>
      </c>
      <c r="G15" s="11">
        <v>34</v>
      </c>
      <c r="H15" s="11">
        <v>269</v>
      </c>
      <c r="I15" s="11">
        <v>298</v>
      </c>
      <c r="J15" s="11">
        <v>104</v>
      </c>
      <c r="K15" s="11">
        <v>2376</v>
      </c>
      <c r="L15" s="11">
        <v>19</v>
      </c>
      <c r="M15" s="11">
        <v>0</v>
      </c>
      <c r="N15" s="11">
        <v>1599</v>
      </c>
      <c r="O15" s="11">
        <v>19</v>
      </c>
      <c r="P15" s="11">
        <v>397</v>
      </c>
      <c r="Q15" s="11">
        <v>253</v>
      </c>
      <c r="R15" s="11">
        <v>89</v>
      </c>
    </row>
    <row r="16" spans="2:18" ht="20.100000000000001" customHeight="1" thickBot="1" x14ac:dyDescent="0.25">
      <c r="B16" s="6" t="s">
        <v>7</v>
      </c>
      <c r="C16" s="11">
        <v>474</v>
      </c>
      <c r="D16" s="11">
        <v>3</v>
      </c>
      <c r="E16" s="11">
        <v>0</v>
      </c>
      <c r="F16" s="11">
        <v>263</v>
      </c>
      <c r="G16" s="11">
        <v>16</v>
      </c>
      <c r="H16" s="11">
        <v>43</v>
      </c>
      <c r="I16" s="11">
        <v>39</v>
      </c>
      <c r="J16" s="11">
        <v>110</v>
      </c>
      <c r="K16" s="11">
        <v>546</v>
      </c>
      <c r="L16" s="11">
        <v>9</v>
      </c>
      <c r="M16" s="11">
        <v>0</v>
      </c>
      <c r="N16" s="11">
        <v>376</v>
      </c>
      <c r="O16" s="11">
        <v>12</v>
      </c>
      <c r="P16" s="11">
        <v>58</v>
      </c>
      <c r="Q16" s="11">
        <v>21</v>
      </c>
      <c r="R16" s="11">
        <v>70</v>
      </c>
    </row>
    <row r="17" spans="2:18" ht="20.100000000000001" customHeight="1" thickBot="1" x14ac:dyDescent="0.25">
      <c r="B17" s="6" t="s">
        <v>8</v>
      </c>
      <c r="C17" s="11">
        <v>1243</v>
      </c>
      <c r="D17" s="11">
        <v>11</v>
      </c>
      <c r="E17" s="11">
        <v>3</v>
      </c>
      <c r="F17" s="11">
        <v>1042</v>
      </c>
      <c r="G17" s="11">
        <v>10</v>
      </c>
      <c r="H17" s="11">
        <v>128</v>
      </c>
      <c r="I17" s="11">
        <v>40</v>
      </c>
      <c r="J17" s="11">
        <v>9</v>
      </c>
      <c r="K17" s="11">
        <v>1400</v>
      </c>
      <c r="L17" s="11">
        <v>1</v>
      </c>
      <c r="M17" s="11">
        <v>5</v>
      </c>
      <c r="N17" s="11">
        <v>1172</v>
      </c>
      <c r="O17" s="11">
        <v>38</v>
      </c>
      <c r="P17" s="11">
        <v>157</v>
      </c>
      <c r="Q17" s="11">
        <v>25</v>
      </c>
      <c r="R17" s="11">
        <v>2</v>
      </c>
    </row>
    <row r="18" spans="2:18" ht="20.100000000000001" customHeight="1" thickBot="1" x14ac:dyDescent="0.25">
      <c r="B18" s="6" t="s">
        <v>9</v>
      </c>
      <c r="C18" s="11">
        <v>1581</v>
      </c>
      <c r="D18" s="11">
        <v>6</v>
      </c>
      <c r="E18" s="11">
        <v>1</v>
      </c>
      <c r="F18" s="11">
        <v>1151</v>
      </c>
      <c r="G18" s="11">
        <v>28</v>
      </c>
      <c r="H18" s="11">
        <v>133</v>
      </c>
      <c r="I18" s="11">
        <v>62</v>
      </c>
      <c r="J18" s="11">
        <v>200</v>
      </c>
      <c r="K18" s="11">
        <v>1643</v>
      </c>
      <c r="L18" s="11">
        <v>9</v>
      </c>
      <c r="M18" s="11">
        <v>2</v>
      </c>
      <c r="N18" s="11">
        <v>1197</v>
      </c>
      <c r="O18" s="11">
        <v>16</v>
      </c>
      <c r="P18" s="11">
        <v>213</v>
      </c>
      <c r="Q18" s="11">
        <v>83</v>
      </c>
      <c r="R18" s="11">
        <v>123</v>
      </c>
    </row>
    <row r="19" spans="2:18" ht="20.100000000000001" customHeight="1" thickBot="1" x14ac:dyDescent="0.25">
      <c r="B19" s="6" t="s">
        <v>10</v>
      </c>
      <c r="C19" s="11">
        <v>5400</v>
      </c>
      <c r="D19" s="11">
        <v>122</v>
      </c>
      <c r="E19" s="11">
        <v>5</v>
      </c>
      <c r="F19" s="11">
        <v>3836</v>
      </c>
      <c r="G19" s="11">
        <v>71</v>
      </c>
      <c r="H19" s="11">
        <v>849</v>
      </c>
      <c r="I19" s="11">
        <v>458</v>
      </c>
      <c r="J19" s="11">
        <v>59</v>
      </c>
      <c r="K19" s="11">
        <v>5784</v>
      </c>
      <c r="L19" s="11">
        <v>45</v>
      </c>
      <c r="M19" s="11">
        <v>8</v>
      </c>
      <c r="N19" s="11">
        <v>4170</v>
      </c>
      <c r="O19" s="11">
        <v>71</v>
      </c>
      <c r="P19" s="11">
        <v>1036</v>
      </c>
      <c r="Q19" s="11">
        <v>407</v>
      </c>
      <c r="R19" s="11">
        <v>47</v>
      </c>
    </row>
    <row r="20" spans="2:18" ht="20.100000000000001" customHeight="1" thickBot="1" x14ac:dyDescent="0.25">
      <c r="B20" s="6" t="s">
        <v>11</v>
      </c>
      <c r="C20" s="11">
        <v>5656</v>
      </c>
      <c r="D20" s="11">
        <v>42</v>
      </c>
      <c r="E20" s="11">
        <v>4</v>
      </c>
      <c r="F20" s="11">
        <v>3863</v>
      </c>
      <c r="G20" s="11">
        <v>106</v>
      </c>
      <c r="H20" s="11">
        <v>788</v>
      </c>
      <c r="I20" s="11">
        <v>667</v>
      </c>
      <c r="J20" s="11">
        <v>186</v>
      </c>
      <c r="K20" s="11">
        <v>6909</v>
      </c>
      <c r="L20" s="11">
        <v>84</v>
      </c>
      <c r="M20" s="11">
        <v>2</v>
      </c>
      <c r="N20" s="11">
        <v>4070</v>
      </c>
      <c r="O20" s="11">
        <v>150</v>
      </c>
      <c r="P20" s="11">
        <v>1021</v>
      </c>
      <c r="Q20" s="11">
        <v>730</v>
      </c>
      <c r="R20" s="11">
        <v>852</v>
      </c>
    </row>
    <row r="21" spans="2:18" ht="20.100000000000001" customHeight="1" thickBot="1" x14ac:dyDescent="0.25">
      <c r="B21" s="6" t="s">
        <v>12</v>
      </c>
      <c r="C21" s="11">
        <v>648</v>
      </c>
      <c r="D21" s="11">
        <v>5</v>
      </c>
      <c r="E21" s="11">
        <v>0</v>
      </c>
      <c r="F21" s="11">
        <v>435</v>
      </c>
      <c r="G21" s="11">
        <v>16</v>
      </c>
      <c r="H21" s="11">
        <v>88</v>
      </c>
      <c r="I21" s="11">
        <v>34</v>
      </c>
      <c r="J21" s="11">
        <v>70</v>
      </c>
      <c r="K21" s="11">
        <v>885</v>
      </c>
      <c r="L21" s="11">
        <v>13</v>
      </c>
      <c r="M21" s="11">
        <v>1</v>
      </c>
      <c r="N21" s="11">
        <v>545</v>
      </c>
      <c r="O21" s="11">
        <v>15</v>
      </c>
      <c r="P21" s="11">
        <v>139</v>
      </c>
      <c r="Q21" s="11">
        <v>80</v>
      </c>
      <c r="R21" s="11">
        <v>92</v>
      </c>
    </row>
    <row r="22" spans="2:18" ht="20.100000000000001" customHeight="1" thickBot="1" x14ac:dyDescent="0.25">
      <c r="B22" s="6" t="s">
        <v>13</v>
      </c>
      <c r="C22" s="11">
        <v>1649</v>
      </c>
      <c r="D22" s="11">
        <v>25</v>
      </c>
      <c r="E22" s="11">
        <v>1</v>
      </c>
      <c r="F22" s="11">
        <v>1384</v>
      </c>
      <c r="G22" s="11">
        <v>26</v>
      </c>
      <c r="H22" s="11">
        <v>127</v>
      </c>
      <c r="I22" s="11">
        <v>74</v>
      </c>
      <c r="J22" s="11">
        <v>12</v>
      </c>
      <c r="K22" s="11">
        <v>1813</v>
      </c>
      <c r="L22" s="11">
        <v>45</v>
      </c>
      <c r="M22" s="11">
        <v>0</v>
      </c>
      <c r="N22" s="11">
        <v>1328</v>
      </c>
      <c r="O22" s="11">
        <v>16</v>
      </c>
      <c r="P22" s="11">
        <v>340</v>
      </c>
      <c r="Q22" s="11">
        <v>46</v>
      </c>
      <c r="R22" s="11">
        <v>38</v>
      </c>
    </row>
    <row r="23" spans="2:18" ht="20.100000000000001" customHeight="1" thickBot="1" x14ac:dyDescent="0.25">
      <c r="B23" s="6" t="s">
        <v>14</v>
      </c>
      <c r="C23" s="11">
        <v>6504</v>
      </c>
      <c r="D23" s="11">
        <v>87</v>
      </c>
      <c r="E23" s="11">
        <v>5</v>
      </c>
      <c r="F23" s="11">
        <v>4737</v>
      </c>
      <c r="G23" s="11">
        <v>58</v>
      </c>
      <c r="H23" s="11">
        <v>1011</v>
      </c>
      <c r="I23" s="11">
        <v>363</v>
      </c>
      <c r="J23" s="11">
        <v>243</v>
      </c>
      <c r="K23" s="11">
        <v>6958</v>
      </c>
      <c r="L23" s="11">
        <v>109</v>
      </c>
      <c r="M23" s="11">
        <v>14</v>
      </c>
      <c r="N23" s="11">
        <v>4953</v>
      </c>
      <c r="O23" s="11">
        <v>92</v>
      </c>
      <c r="P23" s="11">
        <v>1276</v>
      </c>
      <c r="Q23" s="11">
        <v>329</v>
      </c>
      <c r="R23" s="11">
        <v>185</v>
      </c>
    </row>
    <row r="24" spans="2:18" ht="20.100000000000001" customHeight="1" thickBot="1" x14ac:dyDescent="0.25">
      <c r="B24" s="6" t="s">
        <v>15</v>
      </c>
      <c r="C24" s="11">
        <v>1636</v>
      </c>
      <c r="D24" s="11">
        <v>1</v>
      </c>
      <c r="E24" s="11">
        <v>0</v>
      </c>
      <c r="F24" s="11">
        <v>1315</v>
      </c>
      <c r="G24" s="11">
        <v>35</v>
      </c>
      <c r="H24" s="11">
        <v>224</v>
      </c>
      <c r="I24" s="11">
        <v>56</v>
      </c>
      <c r="J24" s="11">
        <v>5</v>
      </c>
      <c r="K24" s="11">
        <v>2180</v>
      </c>
      <c r="L24" s="11">
        <v>2</v>
      </c>
      <c r="M24" s="11">
        <v>0</v>
      </c>
      <c r="N24" s="11">
        <v>1662</v>
      </c>
      <c r="O24" s="11">
        <v>33</v>
      </c>
      <c r="P24" s="11">
        <v>350</v>
      </c>
      <c r="Q24" s="11">
        <v>110</v>
      </c>
      <c r="R24" s="11">
        <v>23</v>
      </c>
    </row>
    <row r="25" spans="2:18" ht="20.100000000000001" customHeight="1" thickBot="1" x14ac:dyDescent="0.25">
      <c r="B25" s="6" t="s">
        <v>16</v>
      </c>
      <c r="C25" s="11">
        <v>446</v>
      </c>
      <c r="D25" s="11">
        <v>0</v>
      </c>
      <c r="E25" s="11">
        <v>0</v>
      </c>
      <c r="F25" s="11">
        <v>332</v>
      </c>
      <c r="G25" s="11">
        <v>0</v>
      </c>
      <c r="H25" s="11">
        <v>65</v>
      </c>
      <c r="I25" s="11">
        <v>46</v>
      </c>
      <c r="J25" s="11">
        <v>3</v>
      </c>
      <c r="K25" s="11">
        <v>498</v>
      </c>
      <c r="L25" s="11">
        <v>1</v>
      </c>
      <c r="M25" s="11">
        <v>10</v>
      </c>
      <c r="N25" s="11">
        <v>379</v>
      </c>
      <c r="O25" s="11">
        <v>24</v>
      </c>
      <c r="P25" s="11">
        <v>64</v>
      </c>
      <c r="Q25" s="11">
        <v>19</v>
      </c>
      <c r="R25" s="11">
        <v>1</v>
      </c>
    </row>
    <row r="26" spans="2:18" ht="20.100000000000001" customHeight="1" thickBot="1" x14ac:dyDescent="0.25">
      <c r="B26" s="7" t="s">
        <v>17</v>
      </c>
      <c r="C26" s="11">
        <v>1403</v>
      </c>
      <c r="D26" s="11">
        <v>57</v>
      </c>
      <c r="E26" s="11">
        <v>13</v>
      </c>
      <c r="F26" s="11">
        <v>847</v>
      </c>
      <c r="G26" s="11">
        <v>23</v>
      </c>
      <c r="H26" s="11">
        <v>364</v>
      </c>
      <c r="I26" s="11">
        <v>45</v>
      </c>
      <c r="J26" s="11">
        <v>54</v>
      </c>
      <c r="K26" s="11">
        <v>1495</v>
      </c>
      <c r="L26" s="11">
        <v>70</v>
      </c>
      <c r="M26" s="11">
        <v>7</v>
      </c>
      <c r="N26" s="11">
        <v>886</v>
      </c>
      <c r="O26" s="11">
        <v>14</v>
      </c>
      <c r="P26" s="11">
        <v>407</v>
      </c>
      <c r="Q26" s="11">
        <v>49</v>
      </c>
      <c r="R26" s="11">
        <v>62</v>
      </c>
    </row>
    <row r="27" spans="2:18" ht="20.100000000000001" customHeight="1" thickBot="1" x14ac:dyDescent="0.25">
      <c r="B27" s="8" t="s">
        <v>18</v>
      </c>
      <c r="C27" s="11">
        <v>196</v>
      </c>
      <c r="D27" s="11">
        <v>0</v>
      </c>
      <c r="E27" s="11">
        <v>0</v>
      </c>
      <c r="F27" s="11">
        <v>182</v>
      </c>
      <c r="G27" s="11">
        <v>0</v>
      </c>
      <c r="H27" s="11">
        <v>14</v>
      </c>
      <c r="I27" s="11">
        <v>0</v>
      </c>
      <c r="J27" s="11">
        <v>0</v>
      </c>
      <c r="K27" s="11">
        <v>234</v>
      </c>
      <c r="L27" s="11">
        <v>0</v>
      </c>
      <c r="M27" s="11">
        <v>0</v>
      </c>
      <c r="N27" s="11">
        <v>229</v>
      </c>
      <c r="O27" s="11">
        <v>0</v>
      </c>
      <c r="P27" s="11">
        <v>2</v>
      </c>
      <c r="Q27" s="11">
        <v>3</v>
      </c>
      <c r="R27" s="11">
        <v>0</v>
      </c>
    </row>
    <row r="28" spans="2:18" ht="20.100000000000001" customHeight="1" thickBot="1" x14ac:dyDescent="0.25">
      <c r="B28" s="9" t="s">
        <v>19</v>
      </c>
      <c r="C28" s="12">
        <f>SUM(C11:C27)</f>
        <v>40721</v>
      </c>
      <c r="D28" s="12">
        <f t="shared" ref="D28:R28" si="0">SUM(D11:D27)</f>
        <v>607</v>
      </c>
      <c r="E28" s="12">
        <f t="shared" si="0"/>
        <v>38</v>
      </c>
      <c r="F28" s="12">
        <f t="shared" si="0"/>
        <v>29471</v>
      </c>
      <c r="G28" s="12">
        <f t="shared" si="0"/>
        <v>617</v>
      </c>
      <c r="H28" s="12">
        <f t="shared" si="0"/>
        <v>5458</v>
      </c>
      <c r="I28" s="12">
        <f t="shared" si="0"/>
        <v>3231</v>
      </c>
      <c r="J28" s="12">
        <f t="shared" si="0"/>
        <v>1299</v>
      </c>
      <c r="K28" s="12">
        <f t="shared" si="0"/>
        <v>45743</v>
      </c>
      <c r="L28" s="12">
        <f t="shared" si="0"/>
        <v>519</v>
      </c>
      <c r="M28" s="12">
        <f t="shared" si="0"/>
        <v>72</v>
      </c>
      <c r="N28" s="12">
        <f t="shared" si="0"/>
        <v>32049</v>
      </c>
      <c r="O28" s="12">
        <f t="shared" si="0"/>
        <v>736</v>
      </c>
      <c r="P28" s="12">
        <f t="shared" si="0"/>
        <v>7162</v>
      </c>
      <c r="Q28" s="12">
        <f t="shared" si="0"/>
        <v>3439</v>
      </c>
      <c r="R28" s="12">
        <f t="shared" si="0"/>
        <v>1766</v>
      </c>
    </row>
    <row r="29" spans="2:18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2" spans="2:18" ht="15" thickBot="1" x14ac:dyDescent="0.25">
      <c r="B32" s="13"/>
      <c r="C32" s="27" t="s">
        <v>109</v>
      </c>
      <c r="D32" s="28"/>
      <c r="E32" s="28"/>
      <c r="F32" s="28"/>
      <c r="G32" s="28"/>
      <c r="H32" s="28"/>
      <c r="I32" s="28"/>
      <c r="J32" s="28"/>
    </row>
    <row r="33" spans="2:10" ht="15" thickBot="1" x14ac:dyDescent="0.25">
      <c r="B33" s="13"/>
      <c r="C33" s="38" t="s">
        <v>121</v>
      </c>
      <c r="D33" s="38"/>
      <c r="E33" s="38"/>
      <c r="F33" s="38"/>
      <c r="G33" s="38"/>
      <c r="H33" s="38"/>
      <c r="I33" s="38"/>
      <c r="J33" s="38"/>
    </row>
    <row r="34" spans="2:10" ht="44.25" customHeight="1" thickBot="1" x14ac:dyDescent="0.25">
      <c r="B34" s="13"/>
      <c r="C34" s="29" t="s">
        <v>20</v>
      </c>
      <c r="D34" s="31" t="s">
        <v>28</v>
      </c>
      <c r="E34" s="33" t="s">
        <v>21</v>
      </c>
      <c r="F34" s="35" t="s">
        <v>22</v>
      </c>
      <c r="G34" s="36"/>
      <c r="H34" s="37"/>
      <c r="I34" s="33" t="s">
        <v>23</v>
      </c>
      <c r="J34" s="33" t="s">
        <v>24</v>
      </c>
    </row>
    <row r="35" spans="2:10" ht="44.25" customHeight="1" thickBot="1" x14ac:dyDescent="0.25">
      <c r="B35" s="13"/>
      <c r="C35" s="30"/>
      <c r="D35" s="32"/>
      <c r="E35" s="34"/>
      <c r="F35" s="10" t="s">
        <v>25</v>
      </c>
      <c r="G35" s="10" t="s">
        <v>26</v>
      </c>
      <c r="H35" s="10" t="s">
        <v>27</v>
      </c>
      <c r="I35" s="34"/>
      <c r="J35" s="34"/>
    </row>
    <row r="36" spans="2:10" ht="20.100000000000001" customHeight="1" thickBot="1" x14ac:dyDescent="0.25">
      <c r="B36" s="5" t="s">
        <v>2</v>
      </c>
      <c r="C36" s="14">
        <f t="shared" ref="C36:J36" si="1">IF(C11&gt;0,(K11-C11)/C11,"-")</f>
        <v>0.11172722982538934</v>
      </c>
      <c r="D36" s="14">
        <f t="shared" si="1"/>
        <v>-0.69801980198019797</v>
      </c>
      <c r="E36" s="14">
        <f t="shared" si="1"/>
        <v>1.3333333333333333</v>
      </c>
      <c r="F36" s="14">
        <f t="shared" si="1"/>
        <v>0.11894132653061225</v>
      </c>
      <c r="G36" s="14">
        <f t="shared" si="1"/>
        <v>4.6296296296296294E-2</v>
      </c>
      <c r="H36" s="14">
        <f t="shared" si="1"/>
        <v>0.34112149532710279</v>
      </c>
      <c r="I36" s="14">
        <f t="shared" si="1"/>
        <v>0.13973268529769137</v>
      </c>
      <c r="J36" s="14">
        <f t="shared" si="1"/>
        <v>-0.37320574162679426</v>
      </c>
    </row>
    <row r="37" spans="2:10" ht="20.100000000000001" customHeight="1" thickBot="1" x14ac:dyDescent="0.25">
      <c r="B37" s="6" t="s">
        <v>3</v>
      </c>
      <c r="C37" s="14">
        <f t="shared" ref="C37:J37" si="2">IF(C12&gt;0,(K12-C12)/C12,"-")</f>
        <v>0.20134228187919462</v>
      </c>
      <c r="D37" s="14">
        <f t="shared" si="2"/>
        <v>0.33333333333333331</v>
      </c>
      <c r="E37" s="14" t="str">
        <f t="shared" si="2"/>
        <v>-</v>
      </c>
      <c r="F37" s="14">
        <f t="shared" si="2"/>
        <v>0.29433272394881171</v>
      </c>
      <c r="G37" s="14">
        <f t="shared" si="2"/>
        <v>0.73333333333333328</v>
      </c>
      <c r="H37" s="14">
        <f t="shared" si="2"/>
        <v>-0.11363636363636363</v>
      </c>
      <c r="I37" s="14">
        <f t="shared" si="2"/>
        <v>0.41269841269841268</v>
      </c>
      <c r="J37" s="14">
        <f t="shared" si="2"/>
        <v>3</v>
      </c>
    </row>
    <row r="38" spans="2:10" ht="20.100000000000001" customHeight="1" thickBot="1" x14ac:dyDescent="0.25">
      <c r="B38" s="6" t="s">
        <v>4</v>
      </c>
      <c r="C38" s="14">
        <f t="shared" ref="C38:J38" si="3">IF(C13&gt;0,(K13-C13)/C13,"-")</f>
        <v>0.16944024205748864</v>
      </c>
      <c r="D38" s="14">
        <f t="shared" si="3"/>
        <v>9</v>
      </c>
      <c r="E38" s="14" t="str">
        <f t="shared" si="3"/>
        <v>-</v>
      </c>
      <c r="F38" s="14">
        <f t="shared" si="3"/>
        <v>6.8085106382978725E-2</v>
      </c>
      <c r="G38" s="14">
        <f t="shared" si="3"/>
        <v>1.9090909090909092</v>
      </c>
      <c r="H38" s="14">
        <f t="shared" si="3"/>
        <v>0.15116279069767441</v>
      </c>
      <c r="I38" s="14">
        <f t="shared" si="3"/>
        <v>0.16901408450704225</v>
      </c>
      <c r="J38" s="14">
        <f t="shared" si="3"/>
        <v>0.76190476190476186</v>
      </c>
    </row>
    <row r="39" spans="2:10" ht="20.100000000000001" customHeight="1" thickBot="1" x14ac:dyDescent="0.25">
      <c r="B39" s="6" t="s">
        <v>5</v>
      </c>
      <c r="C39" s="14">
        <f t="shared" ref="C39:J39" si="4">IF(C14&gt;0,(K14-C14)/C14,"-")</f>
        <v>0.11308767471410419</v>
      </c>
      <c r="D39" s="14">
        <f t="shared" si="4"/>
        <v>0.9285714285714286</v>
      </c>
      <c r="E39" s="14" t="str">
        <f t="shared" si="4"/>
        <v>-</v>
      </c>
      <c r="F39" s="14">
        <f t="shared" si="4"/>
        <v>6.4153969526864474E-3</v>
      </c>
      <c r="G39" s="14">
        <f t="shared" si="4"/>
        <v>8.3333333333333329E-2</v>
      </c>
      <c r="H39" s="14">
        <f t="shared" si="4"/>
        <v>0.48322147651006714</v>
      </c>
      <c r="I39" s="14">
        <f t="shared" si="4"/>
        <v>0.89130434782608692</v>
      </c>
      <c r="J39" s="14">
        <f t="shared" si="4"/>
        <v>-0.5</v>
      </c>
    </row>
    <row r="40" spans="2:10" ht="20.100000000000001" customHeight="1" thickBot="1" x14ac:dyDescent="0.25">
      <c r="B40" s="6" t="s">
        <v>6</v>
      </c>
      <c r="C40" s="14">
        <f t="shared" ref="C40:J40" si="5">IF(C15&gt;0,(K15-C15)/C15,"-")</f>
        <v>4.2105263157894736E-2</v>
      </c>
      <c r="D40" s="14">
        <f t="shared" si="5"/>
        <v>-0.29629629629629628</v>
      </c>
      <c r="E40" s="14" t="str">
        <f t="shared" si="5"/>
        <v>-</v>
      </c>
      <c r="F40" s="14">
        <f t="shared" si="5"/>
        <v>3.294573643410853E-2</v>
      </c>
      <c r="G40" s="14">
        <f t="shared" si="5"/>
        <v>-0.44117647058823528</v>
      </c>
      <c r="H40" s="14">
        <f t="shared" si="5"/>
        <v>0.47583643122676578</v>
      </c>
      <c r="I40" s="14">
        <f t="shared" si="5"/>
        <v>-0.15100671140939598</v>
      </c>
      <c r="J40" s="14">
        <f t="shared" si="5"/>
        <v>-0.14423076923076922</v>
      </c>
    </row>
    <row r="41" spans="2:10" ht="20.100000000000001" customHeight="1" thickBot="1" x14ac:dyDescent="0.25">
      <c r="B41" s="6" t="s">
        <v>7</v>
      </c>
      <c r="C41" s="14">
        <f t="shared" ref="C41:J41" si="6">IF(C16&gt;0,(K16-C16)/C16,"-")</f>
        <v>0.15189873417721519</v>
      </c>
      <c r="D41" s="14">
        <f t="shared" si="6"/>
        <v>2</v>
      </c>
      <c r="E41" s="14" t="str">
        <f t="shared" si="6"/>
        <v>-</v>
      </c>
      <c r="F41" s="14">
        <f t="shared" si="6"/>
        <v>0.42965779467680609</v>
      </c>
      <c r="G41" s="14">
        <f t="shared" si="6"/>
        <v>-0.25</v>
      </c>
      <c r="H41" s="14">
        <f t="shared" si="6"/>
        <v>0.34883720930232559</v>
      </c>
      <c r="I41" s="14">
        <f t="shared" si="6"/>
        <v>-0.46153846153846156</v>
      </c>
      <c r="J41" s="14">
        <f t="shared" si="6"/>
        <v>-0.36363636363636365</v>
      </c>
    </row>
    <row r="42" spans="2:10" ht="20.100000000000001" customHeight="1" thickBot="1" x14ac:dyDescent="0.25">
      <c r="B42" s="6" t="s">
        <v>8</v>
      </c>
      <c r="C42" s="14">
        <f t="shared" ref="C42:J42" si="7">IF(C17&gt;0,(K17-C17)/C17,"-")</f>
        <v>0.12630732099758649</v>
      </c>
      <c r="D42" s="14">
        <f t="shared" si="7"/>
        <v>-0.90909090909090906</v>
      </c>
      <c r="E42" s="14">
        <f t="shared" si="7"/>
        <v>0.66666666666666663</v>
      </c>
      <c r="F42" s="14">
        <f t="shared" si="7"/>
        <v>0.12476007677543186</v>
      </c>
      <c r="G42" s="14">
        <f t="shared" si="7"/>
        <v>2.8</v>
      </c>
      <c r="H42" s="14">
        <f t="shared" si="7"/>
        <v>0.2265625</v>
      </c>
      <c r="I42" s="14">
        <f t="shared" si="7"/>
        <v>-0.375</v>
      </c>
      <c r="J42" s="14">
        <f t="shared" si="7"/>
        <v>-0.77777777777777779</v>
      </c>
    </row>
    <row r="43" spans="2:10" ht="20.100000000000001" customHeight="1" thickBot="1" x14ac:dyDescent="0.25">
      <c r="B43" s="6" t="s">
        <v>9</v>
      </c>
      <c r="C43" s="14">
        <f t="shared" ref="C43:J43" si="8">IF(C18&gt;0,(K18-C18)/C18,"-")</f>
        <v>3.9215686274509803E-2</v>
      </c>
      <c r="D43" s="14">
        <f t="shared" si="8"/>
        <v>0.5</v>
      </c>
      <c r="E43" s="14">
        <f t="shared" si="8"/>
        <v>1</v>
      </c>
      <c r="F43" s="14">
        <f t="shared" si="8"/>
        <v>3.996524761077324E-2</v>
      </c>
      <c r="G43" s="14">
        <f t="shared" si="8"/>
        <v>-0.42857142857142855</v>
      </c>
      <c r="H43" s="14">
        <f t="shared" si="8"/>
        <v>0.60150375939849621</v>
      </c>
      <c r="I43" s="14">
        <f t="shared" si="8"/>
        <v>0.33870967741935482</v>
      </c>
      <c r="J43" s="14">
        <f t="shared" si="8"/>
        <v>-0.38500000000000001</v>
      </c>
    </row>
    <row r="44" spans="2:10" ht="20.100000000000001" customHeight="1" thickBot="1" x14ac:dyDescent="0.25">
      <c r="B44" s="6" t="s">
        <v>10</v>
      </c>
      <c r="C44" s="14">
        <f t="shared" ref="C44:J44" si="9">IF(C19&gt;0,(K19-C19)/C19,"-")</f>
        <v>7.1111111111111111E-2</v>
      </c>
      <c r="D44" s="14">
        <f t="shared" si="9"/>
        <v>-0.63114754098360659</v>
      </c>
      <c r="E44" s="14">
        <f t="shared" si="9"/>
        <v>0.6</v>
      </c>
      <c r="F44" s="14">
        <f t="shared" si="9"/>
        <v>8.7069864442127221E-2</v>
      </c>
      <c r="G44" s="14">
        <f t="shared" si="9"/>
        <v>0</v>
      </c>
      <c r="H44" s="14">
        <f t="shared" si="9"/>
        <v>0.22025912838633688</v>
      </c>
      <c r="I44" s="14">
        <f t="shared" si="9"/>
        <v>-0.11135371179039301</v>
      </c>
      <c r="J44" s="14">
        <f t="shared" si="9"/>
        <v>-0.20338983050847459</v>
      </c>
    </row>
    <row r="45" spans="2:10" ht="20.100000000000001" customHeight="1" thickBot="1" x14ac:dyDescent="0.25">
      <c r="B45" s="6" t="s">
        <v>11</v>
      </c>
      <c r="C45" s="14">
        <f t="shared" ref="C45:J45" si="10">IF(C20&gt;0,(K20-C20)/C20,"-")</f>
        <v>0.22153465346534654</v>
      </c>
      <c r="D45" s="14">
        <f t="shared" si="10"/>
        <v>1</v>
      </c>
      <c r="E45" s="14">
        <f t="shared" si="10"/>
        <v>-0.5</v>
      </c>
      <c r="F45" s="14">
        <f t="shared" si="10"/>
        <v>5.3585296401760289E-2</v>
      </c>
      <c r="G45" s="14">
        <f t="shared" si="10"/>
        <v>0.41509433962264153</v>
      </c>
      <c r="H45" s="14">
        <f t="shared" si="10"/>
        <v>0.29568527918781728</v>
      </c>
      <c r="I45" s="14">
        <f t="shared" si="10"/>
        <v>9.4452773613193403E-2</v>
      </c>
      <c r="J45" s="14">
        <f t="shared" si="10"/>
        <v>3.5806451612903225</v>
      </c>
    </row>
    <row r="46" spans="2:10" ht="20.100000000000001" customHeight="1" thickBot="1" x14ac:dyDescent="0.25">
      <c r="B46" s="6" t="s">
        <v>12</v>
      </c>
      <c r="C46" s="14">
        <f t="shared" ref="C46:J46" si="11">IF(C21&gt;0,(K21-C21)/C21,"-")</f>
        <v>0.36574074074074076</v>
      </c>
      <c r="D46" s="14">
        <f t="shared" si="11"/>
        <v>1.6</v>
      </c>
      <c r="E46" s="14" t="str">
        <f t="shared" si="11"/>
        <v>-</v>
      </c>
      <c r="F46" s="14">
        <f t="shared" si="11"/>
        <v>0.25287356321839083</v>
      </c>
      <c r="G46" s="14">
        <f t="shared" si="11"/>
        <v>-6.25E-2</v>
      </c>
      <c r="H46" s="14">
        <f t="shared" si="11"/>
        <v>0.57954545454545459</v>
      </c>
      <c r="I46" s="14">
        <f t="shared" si="11"/>
        <v>1.3529411764705883</v>
      </c>
      <c r="J46" s="14">
        <f t="shared" si="11"/>
        <v>0.31428571428571428</v>
      </c>
    </row>
    <row r="47" spans="2:10" ht="20.100000000000001" customHeight="1" thickBot="1" x14ac:dyDescent="0.25">
      <c r="B47" s="6" t="s">
        <v>13</v>
      </c>
      <c r="C47" s="14">
        <f t="shared" ref="C47:J47" si="12">IF(C22&gt;0,(K22-C22)/C22,"-")</f>
        <v>9.945421467556094E-2</v>
      </c>
      <c r="D47" s="14">
        <f t="shared" si="12"/>
        <v>0.8</v>
      </c>
      <c r="E47" s="14">
        <f t="shared" si="12"/>
        <v>-1</v>
      </c>
      <c r="F47" s="14">
        <f t="shared" si="12"/>
        <v>-4.046242774566474E-2</v>
      </c>
      <c r="G47" s="14">
        <f t="shared" si="12"/>
        <v>-0.38461538461538464</v>
      </c>
      <c r="H47" s="14">
        <f t="shared" si="12"/>
        <v>1.6771653543307086</v>
      </c>
      <c r="I47" s="14">
        <f t="shared" si="12"/>
        <v>-0.3783783783783784</v>
      </c>
      <c r="J47" s="14">
        <f t="shared" si="12"/>
        <v>2.1666666666666665</v>
      </c>
    </row>
    <row r="48" spans="2:10" ht="20.100000000000001" customHeight="1" thickBot="1" x14ac:dyDescent="0.25">
      <c r="B48" s="6" t="s">
        <v>14</v>
      </c>
      <c r="C48" s="14">
        <f t="shared" ref="C48:J48" si="13">IF(C23&gt;0,(K23-C23)/C23,"-")</f>
        <v>6.9803198031980318E-2</v>
      </c>
      <c r="D48" s="14">
        <f t="shared" si="13"/>
        <v>0.25287356321839083</v>
      </c>
      <c r="E48" s="14">
        <f t="shared" si="13"/>
        <v>1.8</v>
      </c>
      <c r="F48" s="14">
        <f t="shared" si="13"/>
        <v>4.5598480050664976E-2</v>
      </c>
      <c r="G48" s="14">
        <f t="shared" si="13"/>
        <v>0.58620689655172409</v>
      </c>
      <c r="H48" s="14">
        <f t="shared" si="13"/>
        <v>0.26211671612265086</v>
      </c>
      <c r="I48" s="14">
        <f t="shared" si="13"/>
        <v>-9.366391184573003E-2</v>
      </c>
      <c r="J48" s="14">
        <f t="shared" si="13"/>
        <v>-0.23868312757201646</v>
      </c>
    </row>
    <row r="49" spans="2:10" ht="20.100000000000001" customHeight="1" thickBot="1" x14ac:dyDescent="0.25">
      <c r="B49" s="6" t="s">
        <v>15</v>
      </c>
      <c r="C49" s="14">
        <f t="shared" ref="C49:J49" si="14">IF(C24&gt;0,(K24-C24)/C24,"-")</f>
        <v>0.33251833740831294</v>
      </c>
      <c r="D49" s="14">
        <f t="shared" si="14"/>
        <v>1</v>
      </c>
      <c r="E49" s="14" t="str">
        <f t="shared" si="14"/>
        <v>-</v>
      </c>
      <c r="F49" s="14">
        <f t="shared" si="14"/>
        <v>0.26387832699619773</v>
      </c>
      <c r="G49" s="14">
        <f t="shared" si="14"/>
        <v>-5.7142857142857141E-2</v>
      </c>
      <c r="H49" s="14">
        <f t="shared" si="14"/>
        <v>0.5625</v>
      </c>
      <c r="I49" s="14">
        <f t="shared" si="14"/>
        <v>0.9642857142857143</v>
      </c>
      <c r="J49" s="14">
        <f t="shared" si="14"/>
        <v>3.6</v>
      </c>
    </row>
    <row r="50" spans="2:10" ht="20.100000000000001" customHeight="1" thickBot="1" x14ac:dyDescent="0.25">
      <c r="B50" s="6" t="s">
        <v>16</v>
      </c>
      <c r="C50" s="14">
        <f t="shared" ref="C50:J50" si="15">IF(C25&gt;0,(K25-C25)/C25,"-")</f>
        <v>0.11659192825112108</v>
      </c>
      <c r="D50" s="14" t="str">
        <f t="shared" si="15"/>
        <v>-</v>
      </c>
      <c r="E50" s="14" t="str">
        <f t="shared" si="15"/>
        <v>-</v>
      </c>
      <c r="F50" s="14">
        <f t="shared" si="15"/>
        <v>0.14156626506024098</v>
      </c>
      <c r="G50" s="14" t="str">
        <f t="shared" si="15"/>
        <v>-</v>
      </c>
      <c r="H50" s="14">
        <f t="shared" si="15"/>
        <v>-1.5384615384615385E-2</v>
      </c>
      <c r="I50" s="14">
        <f t="shared" si="15"/>
        <v>-0.58695652173913049</v>
      </c>
      <c r="J50" s="14">
        <f t="shared" si="15"/>
        <v>-0.66666666666666663</v>
      </c>
    </row>
    <row r="51" spans="2:10" ht="20.100000000000001" customHeight="1" thickBot="1" x14ac:dyDescent="0.25">
      <c r="B51" s="7" t="s">
        <v>17</v>
      </c>
      <c r="C51" s="14">
        <f t="shared" ref="C51:J51" si="16">IF(C26&gt;0,(K26-C26)/C26,"-")</f>
        <v>6.5573770491803282E-2</v>
      </c>
      <c r="D51" s="14">
        <f t="shared" si="16"/>
        <v>0.22807017543859648</v>
      </c>
      <c r="E51" s="14">
        <f t="shared" si="16"/>
        <v>-0.46153846153846156</v>
      </c>
      <c r="F51" s="14">
        <f t="shared" si="16"/>
        <v>4.6044864226682407E-2</v>
      </c>
      <c r="G51" s="14">
        <f t="shared" si="16"/>
        <v>-0.39130434782608697</v>
      </c>
      <c r="H51" s="14">
        <f t="shared" si="16"/>
        <v>0.11813186813186813</v>
      </c>
      <c r="I51" s="14">
        <f t="shared" si="16"/>
        <v>8.8888888888888892E-2</v>
      </c>
      <c r="J51" s="14">
        <f t="shared" si="16"/>
        <v>0.14814814814814814</v>
      </c>
    </row>
    <row r="52" spans="2:10" ht="20.100000000000001" customHeight="1" thickBot="1" x14ac:dyDescent="0.25">
      <c r="B52" s="8" t="s">
        <v>18</v>
      </c>
      <c r="C52" s="14">
        <f t="shared" ref="C52:J52" si="17">IF(C27&gt;0,(K27-C27)/C27,"-")</f>
        <v>0.19387755102040816</v>
      </c>
      <c r="D52" s="14" t="str">
        <f t="shared" si="17"/>
        <v>-</v>
      </c>
      <c r="E52" s="14" t="str">
        <f t="shared" si="17"/>
        <v>-</v>
      </c>
      <c r="F52" s="14">
        <f t="shared" si="17"/>
        <v>0.25824175824175827</v>
      </c>
      <c r="G52" s="14" t="str">
        <f t="shared" si="17"/>
        <v>-</v>
      </c>
      <c r="H52" s="14">
        <f t="shared" si="17"/>
        <v>-0.8571428571428571</v>
      </c>
      <c r="I52" s="14" t="str">
        <f t="shared" si="17"/>
        <v>-</v>
      </c>
      <c r="J52" s="14" t="str">
        <f t="shared" si="17"/>
        <v>-</v>
      </c>
    </row>
    <row r="53" spans="2:10" ht="20.100000000000001" customHeight="1" thickBot="1" x14ac:dyDescent="0.25">
      <c r="B53" s="9" t="s">
        <v>19</v>
      </c>
      <c r="C53" s="15">
        <f t="shared" ref="C53:J53" si="18">IF(C28&gt;0,(K28-C28)/C28,"-")</f>
        <v>0.12332703027921711</v>
      </c>
      <c r="D53" s="15">
        <f t="shared" si="18"/>
        <v>-0.14497528830313014</v>
      </c>
      <c r="E53" s="15">
        <f t="shared" si="18"/>
        <v>0.89473684210526316</v>
      </c>
      <c r="F53" s="15">
        <f t="shared" si="18"/>
        <v>8.7475823691086155E-2</v>
      </c>
      <c r="G53" s="15">
        <f t="shared" si="18"/>
        <v>0.19286871961102106</v>
      </c>
      <c r="H53" s="15">
        <f t="shared" si="18"/>
        <v>0.31220227189446687</v>
      </c>
      <c r="I53" s="15">
        <f t="shared" si="18"/>
        <v>6.4376354069947378E-2</v>
      </c>
      <c r="J53" s="15">
        <f t="shared" si="18"/>
        <v>0.35950731331793689</v>
      </c>
    </row>
  </sheetData>
  <mergeCells count="22"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  <mergeCell ref="C32:J32"/>
    <mergeCell ref="C34:C35"/>
    <mergeCell ref="D34:D35"/>
    <mergeCell ref="E34:E35"/>
    <mergeCell ref="F34:H34"/>
    <mergeCell ref="I34:I35"/>
    <mergeCell ref="J34:J35"/>
    <mergeCell ref="C33:J33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45"/>
      <c r="B8" s="46"/>
      <c r="C8" s="27" t="s">
        <v>119</v>
      </c>
      <c r="D8" s="28"/>
      <c r="E8" s="28"/>
      <c r="F8" s="28"/>
      <c r="G8" s="27" t="s">
        <v>120</v>
      </c>
      <c r="H8" s="28"/>
      <c r="I8" s="28"/>
      <c r="J8" s="28"/>
      <c r="K8" s="27" t="s">
        <v>122</v>
      </c>
      <c r="L8" s="28"/>
      <c r="M8" s="28"/>
      <c r="N8" s="28"/>
    </row>
    <row r="9" spans="1:14" ht="44.25" customHeight="1" thickBot="1" x14ac:dyDescent="0.25">
      <c r="A9" s="45"/>
      <c r="B9" s="45"/>
      <c r="C9" s="41" t="s">
        <v>29</v>
      </c>
      <c r="D9" s="41"/>
      <c r="E9" s="42"/>
      <c r="F9" s="33" t="s">
        <v>32</v>
      </c>
      <c r="G9" s="48" t="s">
        <v>29</v>
      </c>
      <c r="H9" s="41" t="s">
        <v>30</v>
      </c>
      <c r="I9" s="42" t="s">
        <v>31</v>
      </c>
      <c r="J9" s="33" t="s">
        <v>32</v>
      </c>
      <c r="K9" s="48" t="s">
        <v>29</v>
      </c>
      <c r="L9" s="41" t="s">
        <v>30</v>
      </c>
      <c r="M9" s="42" t="s">
        <v>31</v>
      </c>
      <c r="N9" s="33" t="s">
        <v>32</v>
      </c>
    </row>
    <row r="10" spans="1:14" ht="44.25" customHeight="1" thickBot="1" x14ac:dyDescent="0.25">
      <c r="A10" s="45"/>
      <c r="B10" s="45"/>
      <c r="C10" s="19" t="s">
        <v>33</v>
      </c>
      <c r="D10" s="19" t="s">
        <v>34</v>
      </c>
      <c r="E10" s="19" t="s">
        <v>35</v>
      </c>
      <c r="F10" s="47"/>
      <c r="G10" s="10" t="s">
        <v>33</v>
      </c>
      <c r="H10" s="10" t="s">
        <v>34</v>
      </c>
      <c r="I10" s="10" t="s">
        <v>35</v>
      </c>
      <c r="J10" s="47"/>
      <c r="K10" s="10" t="s">
        <v>33</v>
      </c>
      <c r="L10" s="10" t="s">
        <v>34</v>
      </c>
      <c r="M10" s="10" t="s">
        <v>35</v>
      </c>
      <c r="N10" s="47"/>
    </row>
    <row r="11" spans="1:14" ht="20.100000000000001" customHeight="1" thickBot="1" x14ac:dyDescent="0.25">
      <c r="B11" s="5" t="s">
        <v>2</v>
      </c>
      <c r="C11" s="11">
        <v>485</v>
      </c>
      <c r="D11" s="11">
        <v>336</v>
      </c>
      <c r="E11" s="11">
        <v>149</v>
      </c>
      <c r="F11" s="24">
        <f>C11/'Evolución Denuncias'!C11</f>
        <v>5.7220386974988199E-2</v>
      </c>
      <c r="G11" s="11">
        <v>369</v>
      </c>
      <c r="H11" s="11">
        <v>270</v>
      </c>
      <c r="I11" s="11">
        <v>99</v>
      </c>
      <c r="J11" s="24">
        <f>+G11/'Evolución Denuncias'!K11</f>
        <v>3.9159503342884434E-2</v>
      </c>
      <c r="K11" s="14">
        <f t="shared" ref="K11:M28" si="0">IF(C11&gt;0,(G11-C11)/C11,"-")</f>
        <v>-0.23917525773195877</v>
      </c>
      <c r="L11" s="14">
        <f t="shared" si="0"/>
        <v>-0.19642857142857142</v>
      </c>
      <c r="M11" s="14">
        <f t="shared" si="0"/>
        <v>-0.33557046979865773</v>
      </c>
      <c r="N11" s="24">
        <f>+(J11-F11)/F11</f>
        <v>-0.31563721580559079</v>
      </c>
    </row>
    <row r="12" spans="1:14" ht="20.100000000000001" customHeight="1" thickBot="1" x14ac:dyDescent="0.25">
      <c r="B12" s="6" t="s">
        <v>3</v>
      </c>
      <c r="C12" s="11">
        <v>224</v>
      </c>
      <c r="D12" s="11">
        <v>125</v>
      </c>
      <c r="E12" s="11">
        <v>99</v>
      </c>
      <c r="F12" s="24">
        <f>C12/'Evolución Denuncias'!C12</f>
        <v>0.2505592841163311</v>
      </c>
      <c r="G12" s="11">
        <v>225</v>
      </c>
      <c r="H12" s="11">
        <v>125</v>
      </c>
      <c r="I12" s="11">
        <v>100</v>
      </c>
      <c r="J12" s="24">
        <f>+G12/'Evolución Denuncias'!K12</f>
        <v>0.20949720670391062</v>
      </c>
      <c r="K12" s="14">
        <f t="shared" si="0"/>
        <v>4.464285714285714E-3</v>
      </c>
      <c r="L12" s="14">
        <f t="shared" si="0"/>
        <v>0</v>
      </c>
      <c r="M12" s="14">
        <f t="shared" si="0"/>
        <v>1.0101010101010102E-2</v>
      </c>
      <c r="N12" s="24">
        <f t="shared" ref="N12:N28" si="1">+(J12-F12)/F12</f>
        <v>-0.16388168395849961</v>
      </c>
    </row>
    <row r="13" spans="1:14" ht="20.100000000000001" customHeight="1" thickBot="1" x14ac:dyDescent="0.25">
      <c r="B13" s="6" t="s">
        <v>4</v>
      </c>
      <c r="C13" s="11">
        <v>39</v>
      </c>
      <c r="D13" s="11">
        <v>30</v>
      </c>
      <c r="E13" s="11">
        <v>9</v>
      </c>
      <c r="F13" s="24">
        <f>C13/'Evolución Denuncias'!C13</f>
        <v>5.9001512859304085E-2</v>
      </c>
      <c r="G13" s="11">
        <v>69</v>
      </c>
      <c r="H13" s="11">
        <v>48</v>
      </c>
      <c r="I13" s="11">
        <v>21</v>
      </c>
      <c r="J13" s="24">
        <f>+G13/'Evolución Denuncias'!K13</f>
        <v>8.9262613195342816E-2</v>
      </c>
      <c r="K13" s="14">
        <f t="shared" si="0"/>
        <v>0.76923076923076927</v>
      </c>
      <c r="L13" s="14">
        <f t="shared" si="0"/>
        <v>0.6</v>
      </c>
      <c r="M13" s="14">
        <f t="shared" si="0"/>
        <v>1.3333333333333333</v>
      </c>
      <c r="N13" s="24">
        <f t="shared" si="1"/>
        <v>0.51288685441337434</v>
      </c>
    </row>
    <row r="14" spans="1:14" ht="20.100000000000001" customHeight="1" thickBot="1" x14ac:dyDescent="0.25">
      <c r="B14" s="6" t="s">
        <v>5</v>
      </c>
      <c r="C14" s="11">
        <v>152</v>
      </c>
      <c r="D14" s="11">
        <v>90</v>
      </c>
      <c r="E14" s="11">
        <v>62</v>
      </c>
      <c r="F14" s="24">
        <f>C14/'Evolución Denuncias'!C14</f>
        <v>9.6569250317662003E-2</v>
      </c>
      <c r="G14" s="11">
        <v>292</v>
      </c>
      <c r="H14" s="11">
        <v>175</v>
      </c>
      <c r="I14" s="11">
        <v>117</v>
      </c>
      <c r="J14" s="24">
        <f>+G14/'Evolución Denuncias'!K14</f>
        <v>0.16666666666666666</v>
      </c>
      <c r="K14" s="14">
        <f t="shared" si="0"/>
        <v>0.92105263157894735</v>
      </c>
      <c r="L14" s="14">
        <f t="shared" si="0"/>
        <v>0.94444444444444442</v>
      </c>
      <c r="M14" s="14">
        <f t="shared" si="0"/>
        <v>0.88709677419354838</v>
      </c>
      <c r="N14" s="24">
        <f t="shared" si="1"/>
        <v>0.72587719298245612</v>
      </c>
    </row>
    <row r="15" spans="1:14" ht="20.100000000000001" customHeight="1" thickBot="1" x14ac:dyDescent="0.25">
      <c r="B15" s="6" t="s">
        <v>6</v>
      </c>
      <c r="C15" s="11">
        <v>231</v>
      </c>
      <c r="D15" s="11">
        <v>184</v>
      </c>
      <c r="E15" s="11">
        <v>47</v>
      </c>
      <c r="F15" s="24">
        <f>C15/'Evolución Denuncias'!C15</f>
        <v>0.10131578947368421</v>
      </c>
      <c r="G15" s="11">
        <v>302</v>
      </c>
      <c r="H15" s="11">
        <v>175</v>
      </c>
      <c r="I15" s="11">
        <v>127</v>
      </c>
      <c r="J15" s="24">
        <f>+G15/'Evolución Denuncias'!K15</f>
        <v>0.12710437710437711</v>
      </c>
      <c r="K15" s="14">
        <f t="shared" si="0"/>
        <v>0.30735930735930733</v>
      </c>
      <c r="L15" s="14">
        <f t="shared" si="0"/>
        <v>-4.8913043478260872E-2</v>
      </c>
      <c r="M15" s="14">
        <f t="shared" si="0"/>
        <v>1.7021276595744681</v>
      </c>
      <c r="N15" s="24">
        <f t="shared" si="1"/>
        <v>0.25453670908216375</v>
      </c>
    </row>
    <row r="16" spans="1:14" ht="20.100000000000001" customHeight="1" thickBot="1" x14ac:dyDescent="0.25">
      <c r="B16" s="6" t="s">
        <v>7</v>
      </c>
      <c r="C16" s="11">
        <v>26</v>
      </c>
      <c r="D16" s="11">
        <v>20</v>
      </c>
      <c r="E16" s="11">
        <v>6</v>
      </c>
      <c r="F16" s="24">
        <f>C16/'Evolución Denuncias'!C16</f>
        <v>5.4852320675105488E-2</v>
      </c>
      <c r="G16" s="11">
        <v>54</v>
      </c>
      <c r="H16" s="11">
        <v>40</v>
      </c>
      <c r="I16" s="11">
        <v>14</v>
      </c>
      <c r="J16" s="24">
        <f>+G16/'Evolución Denuncias'!K16</f>
        <v>9.8901098901098897E-2</v>
      </c>
      <c r="K16" s="14">
        <f t="shared" si="0"/>
        <v>1.0769230769230769</v>
      </c>
      <c r="L16" s="14">
        <f t="shared" si="0"/>
        <v>1</v>
      </c>
      <c r="M16" s="14">
        <f t="shared" si="0"/>
        <v>1.3333333333333333</v>
      </c>
      <c r="N16" s="24">
        <f t="shared" si="1"/>
        <v>0.80304311073541823</v>
      </c>
    </row>
    <row r="17" spans="2:14" ht="20.100000000000001" customHeight="1" thickBot="1" x14ac:dyDescent="0.25">
      <c r="B17" s="6" t="s">
        <v>8</v>
      </c>
      <c r="C17" s="11">
        <v>110</v>
      </c>
      <c r="D17" s="11">
        <v>53</v>
      </c>
      <c r="E17" s="11">
        <v>57</v>
      </c>
      <c r="F17" s="24">
        <f>C17/'Evolución Denuncias'!C17</f>
        <v>8.8495575221238937E-2</v>
      </c>
      <c r="G17" s="11">
        <v>169</v>
      </c>
      <c r="H17" s="11">
        <v>82</v>
      </c>
      <c r="I17" s="11">
        <v>87</v>
      </c>
      <c r="J17" s="24">
        <f>+G17/'Evolución Denuncias'!K17</f>
        <v>0.12071428571428572</v>
      </c>
      <c r="K17" s="14">
        <f t="shared" si="0"/>
        <v>0.53636363636363638</v>
      </c>
      <c r="L17" s="14">
        <f t="shared" si="0"/>
        <v>0.54716981132075471</v>
      </c>
      <c r="M17" s="14">
        <f t="shared" si="0"/>
        <v>0.52631578947368418</v>
      </c>
      <c r="N17" s="24">
        <f t="shared" si="1"/>
        <v>0.36407142857142866</v>
      </c>
    </row>
    <row r="18" spans="2:14" ht="20.100000000000001" customHeight="1" thickBot="1" x14ac:dyDescent="0.25">
      <c r="B18" s="6" t="s">
        <v>9</v>
      </c>
      <c r="C18" s="11">
        <v>82</v>
      </c>
      <c r="D18" s="11">
        <v>66</v>
      </c>
      <c r="E18" s="11">
        <v>16</v>
      </c>
      <c r="F18" s="24">
        <f>C18/'Evolución Denuncias'!C18</f>
        <v>5.1865907653383933E-2</v>
      </c>
      <c r="G18" s="11">
        <v>115</v>
      </c>
      <c r="H18" s="11">
        <v>81</v>
      </c>
      <c r="I18" s="11">
        <v>34</v>
      </c>
      <c r="J18" s="24">
        <f>+G18/'Evolución Denuncias'!K18</f>
        <v>6.999391357273281E-2</v>
      </c>
      <c r="K18" s="14">
        <f t="shared" si="0"/>
        <v>0.40243902439024393</v>
      </c>
      <c r="L18" s="14">
        <f t="shared" si="0"/>
        <v>0.22727272727272727</v>
      </c>
      <c r="M18" s="14">
        <f t="shared" si="0"/>
        <v>1.125</v>
      </c>
      <c r="N18" s="24">
        <f t="shared" si="1"/>
        <v>0.34951679705476313</v>
      </c>
    </row>
    <row r="19" spans="2:14" ht="20.100000000000001" customHeight="1" thickBot="1" x14ac:dyDescent="0.25">
      <c r="B19" s="6" t="s">
        <v>10</v>
      </c>
      <c r="C19" s="11">
        <v>756</v>
      </c>
      <c r="D19" s="11">
        <v>423</v>
      </c>
      <c r="E19" s="11">
        <v>333</v>
      </c>
      <c r="F19" s="24">
        <f>C19/'Evolución Denuncias'!C19</f>
        <v>0.14000000000000001</v>
      </c>
      <c r="G19" s="11">
        <v>651</v>
      </c>
      <c r="H19" s="11">
        <v>341</v>
      </c>
      <c r="I19" s="11">
        <v>310</v>
      </c>
      <c r="J19" s="24">
        <f>+G19/'Evolución Denuncias'!K19</f>
        <v>0.11255186721991702</v>
      </c>
      <c r="K19" s="14">
        <f t="shared" si="0"/>
        <v>-0.1388888888888889</v>
      </c>
      <c r="L19" s="14">
        <f t="shared" si="0"/>
        <v>-0.19385342789598109</v>
      </c>
      <c r="M19" s="14">
        <f t="shared" si="0"/>
        <v>-6.9069069069069067E-2</v>
      </c>
      <c r="N19" s="24">
        <f t="shared" si="1"/>
        <v>-0.19605809128630711</v>
      </c>
    </row>
    <row r="20" spans="2:14" ht="20.100000000000001" customHeight="1" thickBot="1" x14ac:dyDescent="0.25">
      <c r="B20" s="6" t="s">
        <v>11</v>
      </c>
      <c r="C20" s="11">
        <v>669</v>
      </c>
      <c r="D20" s="11">
        <v>364</v>
      </c>
      <c r="E20" s="11">
        <v>305</v>
      </c>
      <c r="F20" s="24">
        <f>C20/'Evolución Denuncias'!C20</f>
        <v>0.11828147100424329</v>
      </c>
      <c r="G20" s="11">
        <v>675</v>
      </c>
      <c r="H20" s="11">
        <v>382</v>
      </c>
      <c r="I20" s="11">
        <v>293</v>
      </c>
      <c r="J20" s="24">
        <f>+G20/'Evolución Denuncias'!K20</f>
        <v>9.7698653929656973E-2</v>
      </c>
      <c r="K20" s="14">
        <f t="shared" si="0"/>
        <v>8.9686098654708519E-3</v>
      </c>
      <c r="L20" s="14">
        <f t="shared" si="0"/>
        <v>4.9450549450549448E-2</v>
      </c>
      <c r="M20" s="14">
        <f t="shared" si="0"/>
        <v>-3.9344262295081971E-2</v>
      </c>
      <c r="N20" s="24">
        <f t="shared" si="1"/>
        <v>-0.17401556558125589</v>
      </c>
    </row>
    <row r="21" spans="2:14" ht="20.100000000000001" customHeight="1" thickBot="1" x14ac:dyDescent="0.25">
      <c r="B21" s="6" t="s">
        <v>12</v>
      </c>
      <c r="C21" s="11">
        <v>31</v>
      </c>
      <c r="D21" s="11">
        <v>27</v>
      </c>
      <c r="E21" s="11">
        <v>4</v>
      </c>
      <c r="F21" s="24">
        <f>C21/'Evolución Denuncias'!C21</f>
        <v>4.7839506172839504E-2</v>
      </c>
      <c r="G21" s="11">
        <v>29</v>
      </c>
      <c r="H21" s="11">
        <v>23</v>
      </c>
      <c r="I21" s="11">
        <v>6</v>
      </c>
      <c r="J21" s="24">
        <f>+G21/'Evolución Denuncias'!K21</f>
        <v>3.2768361581920903E-2</v>
      </c>
      <c r="K21" s="14">
        <f t="shared" si="0"/>
        <v>-6.4516129032258063E-2</v>
      </c>
      <c r="L21" s="14">
        <f t="shared" si="0"/>
        <v>-0.14814814814814814</v>
      </c>
      <c r="M21" s="14">
        <f t="shared" si="0"/>
        <v>0.5</v>
      </c>
      <c r="N21" s="24">
        <f t="shared" si="1"/>
        <v>-0.31503553854565336</v>
      </c>
    </row>
    <row r="22" spans="2:14" ht="20.100000000000001" customHeight="1" thickBot="1" x14ac:dyDescent="0.25">
      <c r="B22" s="6" t="s">
        <v>13</v>
      </c>
      <c r="C22" s="11">
        <v>108</v>
      </c>
      <c r="D22" s="11">
        <v>87</v>
      </c>
      <c r="E22" s="11">
        <v>21</v>
      </c>
      <c r="F22" s="24">
        <f>C22/'Evolución Denuncias'!C22</f>
        <v>6.549423893268648E-2</v>
      </c>
      <c r="G22" s="11">
        <v>97</v>
      </c>
      <c r="H22" s="11">
        <v>77</v>
      </c>
      <c r="I22" s="11">
        <v>20</v>
      </c>
      <c r="J22" s="24">
        <f>+G22/'Evolución Denuncias'!K22</f>
        <v>5.3502482073910645E-2</v>
      </c>
      <c r="K22" s="14">
        <f t="shared" si="0"/>
        <v>-0.10185185185185185</v>
      </c>
      <c r="L22" s="14">
        <f t="shared" si="0"/>
        <v>-0.11494252873563218</v>
      </c>
      <c r="M22" s="14">
        <f t="shared" si="0"/>
        <v>-4.7619047619047616E-2</v>
      </c>
      <c r="N22" s="24">
        <f t="shared" si="1"/>
        <v>-0.18309636166779028</v>
      </c>
    </row>
    <row r="23" spans="2:14" ht="20.100000000000001" customHeight="1" thickBot="1" x14ac:dyDescent="0.25">
      <c r="B23" s="6" t="s">
        <v>14</v>
      </c>
      <c r="C23" s="11">
        <v>1021</v>
      </c>
      <c r="D23" s="11">
        <v>610</v>
      </c>
      <c r="E23" s="11">
        <v>411</v>
      </c>
      <c r="F23" s="24">
        <f>C23/'Evolución Denuncias'!C23</f>
        <v>0.15698031980319804</v>
      </c>
      <c r="G23" s="11">
        <v>811</v>
      </c>
      <c r="H23" s="11">
        <v>414</v>
      </c>
      <c r="I23" s="11">
        <v>397</v>
      </c>
      <c r="J23" s="24">
        <f>+G23/'Evolución Denuncias'!K23</f>
        <v>0.11655648174762863</v>
      </c>
      <c r="K23" s="14">
        <f t="shared" si="0"/>
        <v>-0.20568070519098922</v>
      </c>
      <c r="L23" s="14">
        <f t="shared" si="0"/>
        <v>-0.32131147540983607</v>
      </c>
      <c r="M23" s="14">
        <f t="shared" si="0"/>
        <v>-3.4063260340632603E-2</v>
      </c>
      <c r="N23" s="24">
        <f t="shared" si="1"/>
        <v>-0.25750895466544904</v>
      </c>
    </row>
    <row r="24" spans="2:14" ht="20.100000000000001" customHeight="1" thickBot="1" x14ac:dyDescent="0.25">
      <c r="B24" s="6" t="s">
        <v>15</v>
      </c>
      <c r="C24" s="11">
        <v>158</v>
      </c>
      <c r="D24" s="11">
        <v>109</v>
      </c>
      <c r="E24" s="11">
        <v>49</v>
      </c>
      <c r="F24" s="24">
        <f>C24/'Evolución Denuncias'!C24</f>
        <v>9.6577017114914426E-2</v>
      </c>
      <c r="G24" s="11">
        <v>110</v>
      </c>
      <c r="H24" s="11">
        <v>70</v>
      </c>
      <c r="I24" s="11">
        <v>40</v>
      </c>
      <c r="J24" s="24">
        <f>+G24/'Evolución Denuncias'!K24</f>
        <v>5.0458715596330278E-2</v>
      </c>
      <c r="K24" s="14">
        <f t="shared" si="0"/>
        <v>-0.30379746835443039</v>
      </c>
      <c r="L24" s="14">
        <f t="shared" si="0"/>
        <v>-0.3577981651376147</v>
      </c>
      <c r="M24" s="14">
        <f t="shared" si="0"/>
        <v>-0.18367346938775511</v>
      </c>
      <c r="N24" s="24">
        <f t="shared" si="1"/>
        <v>-0.47752874230635234</v>
      </c>
    </row>
    <row r="25" spans="2:14" ht="20.100000000000001" customHeight="1" thickBot="1" x14ac:dyDescent="0.25">
      <c r="B25" s="6" t="s">
        <v>16</v>
      </c>
      <c r="C25" s="11">
        <v>6</v>
      </c>
      <c r="D25" s="11">
        <v>4</v>
      </c>
      <c r="E25" s="11">
        <v>2</v>
      </c>
      <c r="F25" s="24">
        <f>C25/'Evolución Denuncias'!C25</f>
        <v>1.3452914798206279E-2</v>
      </c>
      <c r="G25" s="11">
        <v>24</v>
      </c>
      <c r="H25" s="11">
        <v>12</v>
      </c>
      <c r="I25" s="11">
        <v>12</v>
      </c>
      <c r="J25" s="24">
        <f>+G25/'Evolución Denuncias'!K25</f>
        <v>4.8192771084337352E-2</v>
      </c>
      <c r="K25" s="14">
        <f t="shared" si="0"/>
        <v>3</v>
      </c>
      <c r="L25" s="14">
        <f t="shared" si="0"/>
        <v>2</v>
      </c>
      <c r="M25" s="14">
        <f t="shared" si="0"/>
        <v>5</v>
      </c>
      <c r="N25" s="24">
        <f t="shared" si="1"/>
        <v>2.5823293172690764</v>
      </c>
    </row>
    <row r="26" spans="2:14" ht="20.100000000000001" customHeight="1" thickBot="1" x14ac:dyDescent="0.25">
      <c r="B26" s="7" t="s">
        <v>17</v>
      </c>
      <c r="C26" s="11">
        <v>94</v>
      </c>
      <c r="D26" s="11">
        <v>50</v>
      </c>
      <c r="E26" s="11">
        <v>44</v>
      </c>
      <c r="F26" s="24">
        <f>C26/'Evolución Denuncias'!C26</f>
        <v>6.6999287241625086E-2</v>
      </c>
      <c r="G26" s="11">
        <v>139</v>
      </c>
      <c r="H26" s="11">
        <v>71</v>
      </c>
      <c r="I26" s="11">
        <v>68</v>
      </c>
      <c r="J26" s="24">
        <f>+G26/'Evolución Denuncias'!K26</f>
        <v>9.2976588628762541E-2</v>
      </c>
      <c r="K26" s="14">
        <f t="shared" si="0"/>
        <v>0.47872340425531917</v>
      </c>
      <c r="L26" s="14">
        <f t="shared" si="0"/>
        <v>0.42</v>
      </c>
      <c r="M26" s="14">
        <f t="shared" si="0"/>
        <v>0.54545454545454541</v>
      </c>
      <c r="N26" s="24">
        <f t="shared" si="1"/>
        <v>0.38772504091653032</v>
      </c>
    </row>
    <row r="27" spans="2:14" ht="20.100000000000001" customHeight="1" thickBot="1" x14ac:dyDescent="0.25">
      <c r="B27" s="8" t="s">
        <v>18</v>
      </c>
      <c r="C27" s="11">
        <v>39</v>
      </c>
      <c r="D27" s="11">
        <v>23</v>
      </c>
      <c r="E27" s="11">
        <v>16</v>
      </c>
      <c r="F27" s="24">
        <f>C27/'Evolución Denuncias'!C27</f>
        <v>0.19897959183673469</v>
      </c>
      <c r="G27" s="11">
        <v>36</v>
      </c>
      <c r="H27" s="11">
        <v>23</v>
      </c>
      <c r="I27" s="11">
        <v>13</v>
      </c>
      <c r="J27" s="24">
        <f>+G27/'Evolución Denuncias'!K27</f>
        <v>0.15384615384615385</v>
      </c>
      <c r="K27" s="14">
        <f t="shared" si="0"/>
        <v>-7.6923076923076927E-2</v>
      </c>
      <c r="L27" s="14">
        <f t="shared" si="0"/>
        <v>0</v>
      </c>
      <c r="M27" s="14">
        <f t="shared" si="0"/>
        <v>-0.1875</v>
      </c>
      <c r="N27" s="24">
        <f t="shared" si="1"/>
        <v>-0.22682445759368833</v>
      </c>
    </row>
    <row r="28" spans="2:14" ht="20.100000000000001" customHeight="1" thickBot="1" x14ac:dyDescent="0.25">
      <c r="B28" s="9" t="s">
        <v>19</v>
      </c>
      <c r="C28" s="12">
        <f>SUM(C11:C27)</f>
        <v>4231</v>
      </c>
      <c r="D28" s="12">
        <f t="shared" ref="D28:E28" si="2">SUM(D11:D27)</f>
        <v>2601</v>
      </c>
      <c r="E28" s="12">
        <f t="shared" si="2"/>
        <v>1630</v>
      </c>
      <c r="F28" s="25">
        <f>C28/'Evolución Denuncias'!C28</f>
        <v>0.10390216350286093</v>
      </c>
      <c r="G28" s="12">
        <f>SUM(G11:G27)</f>
        <v>4167</v>
      </c>
      <c r="H28" s="12">
        <f t="shared" ref="H28:I28" si="3">SUM(H11:H27)</f>
        <v>2409</v>
      </c>
      <c r="I28" s="12">
        <f t="shared" si="3"/>
        <v>1758</v>
      </c>
      <c r="J28" s="25">
        <f>+G28/'Evolución Denuncias'!K28</f>
        <v>9.1095905384430409E-2</v>
      </c>
      <c r="K28" s="15">
        <f t="shared" si="0"/>
        <v>-1.5126447648310093E-2</v>
      </c>
      <c r="L28" s="15">
        <f t="shared" si="0"/>
        <v>-7.381776239907728E-2</v>
      </c>
      <c r="M28" s="15">
        <f t="shared" si="0"/>
        <v>7.8527607361963195E-2</v>
      </c>
      <c r="N28" s="25">
        <f t="shared" si="1"/>
        <v>-0.12325304581437227</v>
      </c>
    </row>
    <row r="29" spans="2:14" x14ac:dyDescent="0.2">
      <c r="C29" s="20"/>
      <c r="D29" s="20"/>
      <c r="E29" s="20"/>
      <c r="G29" s="20"/>
      <c r="H29" s="20"/>
      <c r="I29" s="20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N53"/>
  <sheetViews>
    <sheetView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3.125" customWidth="1"/>
    <col min="7" max="7" width="15.5" bestFit="1" customWidth="1"/>
    <col min="8" max="8" width="15.5" customWidth="1"/>
    <col min="9" max="9" width="18.625" bestFit="1" customWidth="1"/>
    <col min="10" max="10" width="11.375" bestFit="1" customWidth="1"/>
    <col min="11" max="11" width="13.125" bestFit="1" customWidth="1"/>
    <col min="12" max="12" width="13.125" customWidth="1"/>
    <col min="13" max="13" width="15.5" bestFit="1" customWidth="1"/>
    <col min="14" max="14" width="15.5" customWidth="1"/>
    <col min="15" max="15" width="18.625" bestFit="1" customWidth="1"/>
    <col min="16" max="16" width="14.375" customWidth="1"/>
    <col min="17" max="17" width="14.125" customWidth="1"/>
    <col min="18" max="24" width="20.625" customWidth="1"/>
    <col min="25" max="25" width="11.875" customWidth="1"/>
  </cols>
  <sheetData>
    <row r="8" spans="2:14" ht="49.5" customHeight="1" x14ac:dyDescent="0.2"/>
    <row r="9" spans="2:14" ht="44.25" customHeight="1" thickBot="1" x14ac:dyDescent="0.25">
      <c r="C9" s="51" t="s">
        <v>119</v>
      </c>
      <c r="D9" s="51"/>
      <c r="E9" s="51"/>
      <c r="F9" s="51"/>
      <c r="G9" s="51"/>
      <c r="H9" s="27"/>
      <c r="I9" s="50" t="s">
        <v>120</v>
      </c>
      <c r="J9" s="51"/>
      <c r="K9" s="51"/>
      <c r="L9" s="51"/>
      <c r="M9" s="51"/>
      <c r="N9" s="27"/>
    </row>
    <row r="10" spans="2:14" ht="72" thickBot="1" x14ac:dyDescent="0.25">
      <c r="C10" s="10" t="s">
        <v>36</v>
      </c>
      <c r="D10" s="10" t="s">
        <v>37</v>
      </c>
      <c r="E10" s="10" t="s">
        <v>38</v>
      </c>
      <c r="F10" s="10" t="s">
        <v>115</v>
      </c>
      <c r="G10" s="10" t="s">
        <v>117</v>
      </c>
      <c r="H10" s="10" t="s">
        <v>116</v>
      </c>
      <c r="I10" s="10" t="s">
        <v>36</v>
      </c>
      <c r="J10" s="10" t="s">
        <v>37</v>
      </c>
      <c r="K10" s="10" t="s">
        <v>38</v>
      </c>
      <c r="L10" s="10" t="s">
        <v>115</v>
      </c>
      <c r="M10" s="10" t="s">
        <v>117</v>
      </c>
      <c r="N10" s="10" t="s">
        <v>116</v>
      </c>
    </row>
    <row r="11" spans="2:14" ht="20.100000000000001" customHeight="1" thickBot="1" x14ac:dyDescent="0.25">
      <c r="B11" s="5" t="s">
        <v>2</v>
      </c>
      <c r="C11" s="11">
        <v>8376</v>
      </c>
      <c r="D11" s="11">
        <v>6401</v>
      </c>
      <c r="E11" s="11">
        <v>1975</v>
      </c>
      <c r="F11" s="11">
        <v>34</v>
      </c>
      <c r="G11" s="11">
        <v>29</v>
      </c>
      <c r="H11" s="11">
        <v>5</v>
      </c>
      <c r="I11" s="11">
        <v>9372</v>
      </c>
      <c r="J11" s="11">
        <v>7082</v>
      </c>
      <c r="K11" s="11">
        <v>2290</v>
      </c>
      <c r="L11" s="11">
        <v>20</v>
      </c>
      <c r="M11" s="11">
        <v>19</v>
      </c>
      <c r="N11" s="11">
        <v>1</v>
      </c>
    </row>
    <row r="12" spans="2:14" ht="20.100000000000001" customHeight="1" thickBot="1" x14ac:dyDescent="0.25">
      <c r="B12" s="6" t="s">
        <v>3</v>
      </c>
      <c r="C12" s="11">
        <v>801</v>
      </c>
      <c r="D12" s="11">
        <v>469</v>
      </c>
      <c r="E12" s="11">
        <v>332</v>
      </c>
      <c r="F12" s="11">
        <v>4</v>
      </c>
      <c r="G12" s="11">
        <v>4</v>
      </c>
      <c r="H12" s="11">
        <v>0</v>
      </c>
      <c r="I12" s="11">
        <v>981</v>
      </c>
      <c r="J12" s="11">
        <v>584</v>
      </c>
      <c r="K12" s="11">
        <v>397</v>
      </c>
      <c r="L12" s="11">
        <v>10</v>
      </c>
      <c r="M12" s="11">
        <v>5</v>
      </c>
      <c r="N12" s="11">
        <v>5</v>
      </c>
    </row>
    <row r="13" spans="2:14" ht="20.100000000000001" customHeight="1" thickBot="1" x14ac:dyDescent="0.25">
      <c r="B13" s="6" t="s">
        <v>4</v>
      </c>
      <c r="C13" s="11">
        <v>656</v>
      </c>
      <c r="D13" s="11">
        <v>547</v>
      </c>
      <c r="E13" s="11">
        <v>109</v>
      </c>
      <c r="F13" s="11">
        <v>10</v>
      </c>
      <c r="G13" s="11">
        <v>8</v>
      </c>
      <c r="H13" s="11">
        <v>2</v>
      </c>
      <c r="I13" s="11">
        <v>773</v>
      </c>
      <c r="J13" s="11">
        <v>596</v>
      </c>
      <c r="K13" s="11">
        <v>177</v>
      </c>
      <c r="L13" s="11">
        <v>10</v>
      </c>
      <c r="M13" s="11">
        <v>8</v>
      </c>
      <c r="N13" s="11">
        <v>2</v>
      </c>
    </row>
    <row r="14" spans="2:14" ht="20.100000000000001" customHeight="1" thickBot="1" x14ac:dyDescent="0.25">
      <c r="B14" s="6" t="s">
        <v>5</v>
      </c>
      <c r="C14" s="11">
        <v>1510</v>
      </c>
      <c r="D14" s="11">
        <v>891</v>
      </c>
      <c r="E14" s="11">
        <v>619</v>
      </c>
      <c r="F14" s="11">
        <v>13</v>
      </c>
      <c r="G14" s="11">
        <v>10</v>
      </c>
      <c r="H14" s="11">
        <v>3</v>
      </c>
      <c r="I14" s="11">
        <v>1631</v>
      </c>
      <c r="J14" s="11">
        <v>920</v>
      </c>
      <c r="K14" s="11">
        <v>711</v>
      </c>
      <c r="L14" s="11">
        <v>0</v>
      </c>
      <c r="M14" s="11">
        <v>0</v>
      </c>
      <c r="N14" s="11">
        <v>0</v>
      </c>
    </row>
    <row r="15" spans="2:14" ht="20.100000000000001" customHeight="1" thickBot="1" x14ac:dyDescent="0.25">
      <c r="B15" s="6" t="s">
        <v>6</v>
      </c>
      <c r="C15" s="11">
        <v>2277</v>
      </c>
      <c r="D15" s="11">
        <v>1882</v>
      </c>
      <c r="E15" s="11">
        <v>395</v>
      </c>
      <c r="F15" s="11">
        <v>4</v>
      </c>
      <c r="G15" s="11">
        <v>4</v>
      </c>
      <c r="H15" s="11">
        <v>0</v>
      </c>
      <c r="I15" s="11">
        <v>2366</v>
      </c>
      <c r="J15" s="11">
        <v>1843</v>
      </c>
      <c r="K15" s="11">
        <v>523</v>
      </c>
      <c r="L15" s="11">
        <v>6</v>
      </c>
      <c r="M15" s="11">
        <v>6</v>
      </c>
      <c r="N15" s="11">
        <v>0</v>
      </c>
    </row>
    <row r="16" spans="2:14" ht="20.100000000000001" customHeight="1" thickBot="1" x14ac:dyDescent="0.25">
      <c r="B16" s="6" t="s">
        <v>7</v>
      </c>
      <c r="C16" s="11">
        <v>474</v>
      </c>
      <c r="D16" s="11">
        <v>378</v>
      </c>
      <c r="E16" s="11">
        <v>96</v>
      </c>
      <c r="F16" s="11">
        <v>0</v>
      </c>
      <c r="G16" s="11">
        <v>0</v>
      </c>
      <c r="H16" s="11">
        <v>0</v>
      </c>
      <c r="I16" s="11">
        <v>525</v>
      </c>
      <c r="J16" s="11">
        <v>376</v>
      </c>
      <c r="K16" s="11">
        <v>149</v>
      </c>
      <c r="L16" s="11">
        <v>2</v>
      </c>
      <c r="M16" s="11">
        <v>2</v>
      </c>
      <c r="N16" s="11">
        <v>0</v>
      </c>
    </row>
    <row r="17" spans="2:14" ht="20.100000000000001" customHeight="1" thickBot="1" x14ac:dyDescent="0.25">
      <c r="B17" s="6" t="s">
        <v>8</v>
      </c>
      <c r="C17" s="11">
        <v>1236</v>
      </c>
      <c r="D17" s="11">
        <v>891</v>
      </c>
      <c r="E17" s="11">
        <v>345</v>
      </c>
      <c r="F17" s="11">
        <v>6</v>
      </c>
      <c r="G17" s="11">
        <v>6</v>
      </c>
      <c r="H17" s="11">
        <v>0</v>
      </c>
      <c r="I17" s="11">
        <v>1400</v>
      </c>
      <c r="J17" s="11">
        <v>993</v>
      </c>
      <c r="K17" s="11">
        <v>407</v>
      </c>
      <c r="L17" s="11">
        <v>4</v>
      </c>
      <c r="M17" s="11">
        <v>3</v>
      </c>
      <c r="N17" s="11">
        <v>1</v>
      </c>
    </row>
    <row r="18" spans="2:14" ht="20.100000000000001" customHeight="1" thickBot="1" x14ac:dyDescent="0.25">
      <c r="B18" s="6" t="s">
        <v>9</v>
      </c>
      <c r="C18" s="11">
        <v>1539</v>
      </c>
      <c r="D18" s="11">
        <v>1079</v>
      </c>
      <c r="E18" s="11">
        <v>460</v>
      </c>
      <c r="F18" s="11">
        <v>1</v>
      </c>
      <c r="G18" s="11">
        <v>0</v>
      </c>
      <c r="H18" s="11">
        <v>1</v>
      </c>
      <c r="I18" s="11">
        <v>1596</v>
      </c>
      <c r="J18" s="11">
        <v>1101</v>
      </c>
      <c r="K18" s="11">
        <v>495</v>
      </c>
      <c r="L18" s="11">
        <v>6</v>
      </c>
      <c r="M18" s="11">
        <v>5</v>
      </c>
      <c r="N18" s="11">
        <v>1</v>
      </c>
    </row>
    <row r="19" spans="2:14" ht="20.100000000000001" customHeight="1" thickBot="1" x14ac:dyDescent="0.25">
      <c r="B19" s="6" t="s">
        <v>10</v>
      </c>
      <c r="C19" s="11">
        <v>5344</v>
      </c>
      <c r="D19" s="11">
        <v>3240</v>
      </c>
      <c r="E19" s="11">
        <v>2104</v>
      </c>
      <c r="F19" s="11">
        <v>12</v>
      </c>
      <c r="G19" s="11">
        <v>9</v>
      </c>
      <c r="H19" s="11">
        <v>3</v>
      </c>
      <c r="I19" s="11">
        <v>5707</v>
      </c>
      <c r="J19" s="11">
        <v>3326</v>
      </c>
      <c r="K19" s="11">
        <v>2381</v>
      </c>
      <c r="L19" s="11">
        <v>13</v>
      </c>
      <c r="M19" s="11">
        <v>7</v>
      </c>
      <c r="N19" s="11">
        <v>6</v>
      </c>
    </row>
    <row r="20" spans="2:14" ht="20.100000000000001" customHeight="1" thickBot="1" x14ac:dyDescent="0.25">
      <c r="B20" s="6" t="s">
        <v>11</v>
      </c>
      <c r="C20" s="11">
        <v>5589</v>
      </c>
      <c r="D20" s="11">
        <v>3450</v>
      </c>
      <c r="E20" s="11">
        <v>2139</v>
      </c>
      <c r="F20" s="11">
        <v>28</v>
      </c>
      <c r="G20" s="11">
        <v>16</v>
      </c>
      <c r="H20" s="11">
        <v>12</v>
      </c>
      <c r="I20" s="11">
        <v>6252</v>
      </c>
      <c r="J20" s="11">
        <v>3780</v>
      </c>
      <c r="K20" s="11">
        <v>2472</v>
      </c>
      <c r="L20" s="11">
        <v>14</v>
      </c>
      <c r="M20" s="11">
        <v>13</v>
      </c>
      <c r="N20" s="11">
        <v>1</v>
      </c>
    </row>
    <row r="21" spans="2:14" ht="20.100000000000001" customHeight="1" thickBot="1" x14ac:dyDescent="0.25">
      <c r="B21" s="6" t="s">
        <v>12</v>
      </c>
      <c r="C21" s="11">
        <v>645</v>
      </c>
      <c r="D21" s="11">
        <v>577</v>
      </c>
      <c r="E21" s="11">
        <v>68</v>
      </c>
      <c r="F21" s="11">
        <v>7</v>
      </c>
      <c r="G21" s="11">
        <v>4</v>
      </c>
      <c r="H21" s="11">
        <v>3</v>
      </c>
      <c r="I21" s="11">
        <v>875</v>
      </c>
      <c r="J21" s="11">
        <v>764</v>
      </c>
      <c r="K21" s="11">
        <v>111</v>
      </c>
      <c r="L21" s="11">
        <v>23</v>
      </c>
      <c r="M21" s="11">
        <v>23</v>
      </c>
      <c r="N21" s="11">
        <v>0</v>
      </c>
    </row>
    <row r="22" spans="2:14" ht="20.100000000000001" customHeight="1" thickBot="1" x14ac:dyDescent="0.25">
      <c r="B22" s="6" t="s">
        <v>13</v>
      </c>
      <c r="C22" s="11">
        <v>1636</v>
      </c>
      <c r="D22" s="11">
        <v>1371</v>
      </c>
      <c r="E22" s="11">
        <v>265</v>
      </c>
      <c r="F22" s="11">
        <v>11</v>
      </c>
      <c r="G22" s="11">
        <v>7</v>
      </c>
      <c r="H22" s="11">
        <v>4</v>
      </c>
      <c r="I22" s="11">
        <v>1811</v>
      </c>
      <c r="J22" s="11">
        <v>1450</v>
      </c>
      <c r="K22" s="11">
        <v>361</v>
      </c>
      <c r="L22" s="11">
        <v>6</v>
      </c>
      <c r="M22" s="11">
        <v>6</v>
      </c>
      <c r="N22" s="11">
        <v>0</v>
      </c>
    </row>
    <row r="23" spans="2:14" ht="20.100000000000001" customHeight="1" thickBot="1" x14ac:dyDescent="0.25">
      <c r="B23" s="6" t="s">
        <v>14</v>
      </c>
      <c r="C23" s="11">
        <v>6407</v>
      </c>
      <c r="D23" s="11">
        <v>3491</v>
      </c>
      <c r="E23" s="11">
        <v>2916</v>
      </c>
      <c r="F23" s="11">
        <v>5</v>
      </c>
      <c r="G23" s="11">
        <v>3</v>
      </c>
      <c r="H23" s="11">
        <v>2</v>
      </c>
      <c r="I23" s="11">
        <v>6878</v>
      </c>
      <c r="J23" s="11">
        <v>3928</v>
      </c>
      <c r="K23" s="11">
        <v>2950</v>
      </c>
      <c r="L23" s="11">
        <v>4</v>
      </c>
      <c r="M23" s="11">
        <v>2</v>
      </c>
      <c r="N23" s="11">
        <v>2</v>
      </c>
    </row>
    <row r="24" spans="2:14" ht="20.100000000000001" customHeight="1" thickBot="1" x14ac:dyDescent="0.25">
      <c r="B24" s="6" t="s">
        <v>15</v>
      </c>
      <c r="C24" s="11">
        <v>1636</v>
      </c>
      <c r="D24" s="11">
        <v>989</v>
      </c>
      <c r="E24" s="11">
        <v>647</v>
      </c>
      <c r="F24" s="11">
        <v>4</v>
      </c>
      <c r="G24" s="11">
        <v>3</v>
      </c>
      <c r="H24" s="11">
        <v>1</v>
      </c>
      <c r="I24" s="11">
        <v>2180</v>
      </c>
      <c r="J24" s="11">
        <v>1346</v>
      </c>
      <c r="K24" s="11">
        <v>834</v>
      </c>
      <c r="L24" s="11">
        <v>13</v>
      </c>
      <c r="M24" s="11">
        <v>7</v>
      </c>
      <c r="N24" s="11">
        <v>6</v>
      </c>
    </row>
    <row r="25" spans="2:14" ht="20.100000000000001" customHeight="1" thickBot="1" x14ac:dyDescent="0.25">
      <c r="B25" s="6" t="s">
        <v>16</v>
      </c>
      <c r="C25" s="11">
        <v>446</v>
      </c>
      <c r="D25" s="11">
        <v>263</v>
      </c>
      <c r="E25" s="11">
        <v>183</v>
      </c>
      <c r="F25" s="11">
        <v>0</v>
      </c>
      <c r="G25" s="11">
        <v>0</v>
      </c>
      <c r="H25" s="11">
        <v>0</v>
      </c>
      <c r="I25" s="11">
        <v>498</v>
      </c>
      <c r="J25" s="11">
        <v>268</v>
      </c>
      <c r="K25" s="11">
        <v>230</v>
      </c>
      <c r="L25" s="11">
        <v>4</v>
      </c>
      <c r="M25" s="11">
        <v>4</v>
      </c>
      <c r="N25" s="11">
        <v>0</v>
      </c>
    </row>
    <row r="26" spans="2:14" ht="20.100000000000001" customHeight="1" thickBot="1" x14ac:dyDescent="0.25">
      <c r="B26" s="7" t="s">
        <v>17</v>
      </c>
      <c r="C26" s="11">
        <v>1400</v>
      </c>
      <c r="D26" s="11">
        <v>879</v>
      </c>
      <c r="E26" s="11">
        <v>521</v>
      </c>
      <c r="F26" s="11">
        <v>4</v>
      </c>
      <c r="G26" s="11">
        <v>3</v>
      </c>
      <c r="H26" s="11">
        <v>1</v>
      </c>
      <c r="I26" s="11">
        <v>1472</v>
      </c>
      <c r="J26" s="11">
        <v>904</v>
      </c>
      <c r="K26" s="11">
        <v>568</v>
      </c>
      <c r="L26" s="11">
        <v>20</v>
      </c>
      <c r="M26" s="11">
        <v>14</v>
      </c>
      <c r="N26" s="11">
        <v>6</v>
      </c>
    </row>
    <row r="27" spans="2:14" ht="20.100000000000001" customHeight="1" thickBot="1" x14ac:dyDescent="0.25">
      <c r="B27" s="8" t="s">
        <v>18</v>
      </c>
      <c r="C27" s="11">
        <v>196</v>
      </c>
      <c r="D27" s="11">
        <v>120</v>
      </c>
      <c r="E27" s="11">
        <v>76</v>
      </c>
      <c r="F27" s="11">
        <v>6</v>
      </c>
      <c r="G27" s="11">
        <v>4</v>
      </c>
      <c r="H27" s="11">
        <v>2</v>
      </c>
      <c r="I27" s="11">
        <v>226</v>
      </c>
      <c r="J27" s="11">
        <v>127</v>
      </c>
      <c r="K27" s="11">
        <v>99</v>
      </c>
      <c r="L27" s="11">
        <v>7</v>
      </c>
      <c r="M27" s="11">
        <v>5</v>
      </c>
      <c r="N27" s="11">
        <v>2</v>
      </c>
    </row>
    <row r="28" spans="2:14" ht="20.100000000000001" customHeight="1" thickBot="1" x14ac:dyDescent="0.25">
      <c r="B28" s="9" t="s">
        <v>19</v>
      </c>
      <c r="C28" s="12">
        <f>SUM(C11:C27)</f>
        <v>40168</v>
      </c>
      <c r="D28" s="12">
        <f t="shared" ref="D28:H28" si="0">SUM(D11:D27)</f>
        <v>26918</v>
      </c>
      <c r="E28" s="12">
        <f t="shared" si="0"/>
        <v>13250</v>
      </c>
      <c r="F28" s="12">
        <f t="shared" si="0"/>
        <v>149</v>
      </c>
      <c r="G28" s="12">
        <f t="shared" si="0"/>
        <v>110</v>
      </c>
      <c r="H28" s="12">
        <f t="shared" si="0"/>
        <v>39</v>
      </c>
      <c r="I28" s="12">
        <f>SUM(I11:I27)</f>
        <v>44543</v>
      </c>
      <c r="J28" s="12">
        <f t="shared" ref="J28:N28" si="1">SUM(J11:J27)</f>
        <v>29388</v>
      </c>
      <c r="K28" s="12">
        <f t="shared" si="1"/>
        <v>15155</v>
      </c>
      <c r="L28" s="12">
        <f t="shared" si="1"/>
        <v>162</v>
      </c>
      <c r="M28" s="12">
        <f t="shared" si="1"/>
        <v>129</v>
      </c>
      <c r="N28" s="12">
        <f t="shared" si="1"/>
        <v>33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1" spans="2:14" ht="39.75" customHeight="1" thickBot="1" x14ac:dyDescent="0.25">
      <c r="C31" s="27" t="s">
        <v>122</v>
      </c>
      <c r="D31" s="28"/>
      <c r="E31" s="28"/>
      <c r="F31" s="27" t="s">
        <v>122</v>
      </c>
      <c r="G31" s="28"/>
      <c r="H31" s="28"/>
    </row>
    <row r="32" spans="2:14" ht="57.75" thickBot="1" x14ac:dyDescent="0.25">
      <c r="C32" s="10" t="s">
        <v>36</v>
      </c>
      <c r="D32" s="10" t="s">
        <v>37</v>
      </c>
      <c r="E32" s="10" t="s">
        <v>38</v>
      </c>
      <c r="F32" s="10" t="s">
        <v>112</v>
      </c>
      <c r="G32" s="10" t="s">
        <v>113</v>
      </c>
      <c r="H32" s="10" t="s">
        <v>114</v>
      </c>
    </row>
    <row r="33" spans="2:8" ht="20.100000000000001" customHeight="1" thickBot="1" x14ac:dyDescent="0.25">
      <c r="B33" s="5" t="s">
        <v>2</v>
      </c>
      <c r="C33" s="14">
        <f t="shared" ref="C33:C50" si="2">IF(C11&gt;0,(I11-C11)/C11,"-")</f>
        <v>0.11891117478510028</v>
      </c>
      <c r="D33" s="14">
        <f t="shared" ref="D33:D50" si="3">IF(D11&gt;0,(J11-D11)/D11,"-")</f>
        <v>0.10638962662084049</v>
      </c>
      <c r="E33" s="14">
        <f t="shared" ref="E33:E50" si="4">IF(E11&gt;0,(K11-E11)/E11,"-")</f>
        <v>0.15949367088607594</v>
      </c>
      <c r="F33" s="14">
        <f t="shared" ref="F33:F50" si="5">IF(F11&gt;0,(L11-F11)/F11,"-")</f>
        <v>-0.41176470588235292</v>
      </c>
      <c r="G33" s="14">
        <f t="shared" ref="G33:G50" si="6">IF(G11&gt;0,(M11-G11)/G11,"-")</f>
        <v>-0.34482758620689657</v>
      </c>
      <c r="H33" s="14">
        <f t="shared" ref="H33:H50" si="7">IF(H11&gt;0,(N11-H11)/H11,"-")</f>
        <v>-0.8</v>
      </c>
    </row>
    <row r="34" spans="2:8" ht="20.100000000000001" customHeight="1" thickBot="1" x14ac:dyDescent="0.25">
      <c r="B34" s="6" t="s">
        <v>3</v>
      </c>
      <c r="C34" s="14">
        <f t="shared" si="2"/>
        <v>0.2247191011235955</v>
      </c>
      <c r="D34" s="14">
        <f t="shared" si="3"/>
        <v>0.24520255863539445</v>
      </c>
      <c r="E34" s="14">
        <f t="shared" si="4"/>
        <v>0.19578313253012047</v>
      </c>
      <c r="F34" s="14">
        <f t="shared" si="5"/>
        <v>1.5</v>
      </c>
      <c r="G34" s="14">
        <f t="shared" si="6"/>
        <v>0.25</v>
      </c>
      <c r="H34" s="14" t="str">
        <f t="shared" si="7"/>
        <v>-</v>
      </c>
    </row>
    <row r="35" spans="2:8" ht="20.100000000000001" customHeight="1" thickBot="1" x14ac:dyDescent="0.25">
      <c r="B35" s="6" t="s">
        <v>4</v>
      </c>
      <c r="C35" s="14">
        <f t="shared" si="2"/>
        <v>0.17835365853658536</v>
      </c>
      <c r="D35" s="14">
        <f t="shared" si="3"/>
        <v>8.957952468007313E-2</v>
      </c>
      <c r="E35" s="14">
        <f t="shared" si="4"/>
        <v>0.62385321100917435</v>
      </c>
      <c r="F35" s="14">
        <f t="shared" si="5"/>
        <v>0</v>
      </c>
      <c r="G35" s="14">
        <f t="shared" si="6"/>
        <v>0</v>
      </c>
      <c r="H35" s="14">
        <f t="shared" si="7"/>
        <v>0</v>
      </c>
    </row>
    <row r="36" spans="2:8" ht="20.100000000000001" customHeight="1" thickBot="1" x14ac:dyDescent="0.25">
      <c r="B36" s="6" t="s">
        <v>5</v>
      </c>
      <c r="C36" s="14">
        <f t="shared" si="2"/>
        <v>8.0132450331125829E-2</v>
      </c>
      <c r="D36" s="14">
        <f t="shared" si="3"/>
        <v>3.2547699214365879E-2</v>
      </c>
      <c r="E36" s="14">
        <f t="shared" si="4"/>
        <v>0.14862681744749595</v>
      </c>
      <c r="F36" s="14">
        <f t="shared" si="5"/>
        <v>-1</v>
      </c>
      <c r="G36" s="14">
        <f t="shared" si="6"/>
        <v>-1</v>
      </c>
      <c r="H36" s="14">
        <f t="shared" si="7"/>
        <v>-1</v>
      </c>
    </row>
    <row r="37" spans="2:8" ht="20.100000000000001" customHeight="1" thickBot="1" x14ac:dyDescent="0.25">
      <c r="B37" s="6" t="s">
        <v>6</v>
      </c>
      <c r="C37" s="14">
        <f t="shared" si="2"/>
        <v>3.9086517347386912E-2</v>
      </c>
      <c r="D37" s="14">
        <f t="shared" si="3"/>
        <v>-2.0722635494155154E-2</v>
      </c>
      <c r="E37" s="14">
        <f t="shared" si="4"/>
        <v>0.32405063291139241</v>
      </c>
      <c r="F37" s="14">
        <f t="shared" si="5"/>
        <v>0.5</v>
      </c>
      <c r="G37" s="14">
        <f t="shared" si="6"/>
        <v>0.5</v>
      </c>
      <c r="H37" s="14" t="str">
        <f t="shared" si="7"/>
        <v>-</v>
      </c>
    </row>
    <row r="38" spans="2:8" ht="20.100000000000001" customHeight="1" thickBot="1" x14ac:dyDescent="0.25">
      <c r="B38" s="6" t="s">
        <v>7</v>
      </c>
      <c r="C38" s="14">
        <f t="shared" si="2"/>
        <v>0.10759493670886076</v>
      </c>
      <c r="D38" s="14">
        <f t="shared" si="3"/>
        <v>-5.2910052910052907E-3</v>
      </c>
      <c r="E38" s="14">
        <f t="shared" si="4"/>
        <v>0.55208333333333337</v>
      </c>
      <c r="F38" s="14" t="str">
        <f t="shared" si="5"/>
        <v>-</v>
      </c>
      <c r="G38" s="14" t="str">
        <f t="shared" si="6"/>
        <v>-</v>
      </c>
      <c r="H38" s="14" t="str">
        <f t="shared" si="7"/>
        <v>-</v>
      </c>
    </row>
    <row r="39" spans="2:8" ht="20.100000000000001" customHeight="1" thickBot="1" x14ac:dyDescent="0.25">
      <c r="B39" s="6" t="s">
        <v>8</v>
      </c>
      <c r="C39" s="14">
        <f t="shared" si="2"/>
        <v>0.13268608414239483</v>
      </c>
      <c r="D39" s="14">
        <f t="shared" si="3"/>
        <v>0.11447811447811448</v>
      </c>
      <c r="E39" s="14">
        <f t="shared" si="4"/>
        <v>0.17971014492753623</v>
      </c>
      <c r="F39" s="14">
        <f t="shared" si="5"/>
        <v>-0.33333333333333331</v>
      </c>
      <c r="G39" s="14">
        <f t="shared" si="6"/>
        <v>-0.5</v>
      </c>
      <c r="H39" s="14" t="str">
        <f t="shared" si="7"/>
        <v>-</v>
      </c>
    </row>
    <row r="40" spans="2:8" ht="20.100000000000001" customHeight="1" thickBot="1" x14ac:dyDescent="0.25">
      <c r="B40" s="6" t="s">
        <v>9</v>
      </c>
      <c r="C40" s="14">
        <f t="shared" si="2"/>
        <v>3.7037037037037035E-2</v>
      </c>
      <c r="D40" s="14">
        <f t="shared" si="3"/>
        <v>2.0389249304911955E-2</v>
      </c>
      <c r="E40" s="14">
        <f t="shared" si="4"/>
        <v>7.6086956521739135E-2</v>
      </c>
      <c r="F40" s="14">
        <f t="shared" si="5"/>
        <v>5</v>
      </c>
      <c r="G40" s="14" t="str">
        <f t="shared" si="6"/>
        <v>-</v>
      </c>
      <c r="H40" s="14">
        <f t="shared" si="7"/>
        <v>0</v>
      </c>
    </row>
    <row r="41" spans="2:8" ht="20.100000000000001" customHeight="1" thickBot="1" x14ac:dyDescent="0.25">
      <c r="B41" s="6" t="s">
        <v>10</v>
      </c>
      <c r="C41" s="14">
        <f t="shared" si="2"/>
        <v>6.7926646706586824E-2</v>
      </c>
      <c r="D41" s="14">
        <f t="shared" si="3"/>
        <v>2.6543209876543211E-2</v>
      </c>
      <c r="E41" s="14">
        <f t="shared" si="4"/>
        <v>0.13165399239543726</v>
      </c>
      <c r="F41" s="14">
        <f t="shared" si="5"/>
        <v>8.3333333333333329E-2</v>
      </c>
      <c r="G41" s="14">
        <f t="shared" si="6"/>
        <v>-0.22222222222222221</v>
      </c>
      <c r="H41" s="14">
        <f t="shared" si="7"/>
        <v>1</v>
      </c>
    </row>
    <row r="42" spans="2:8" ht="20.100000000000001" customHeight="1" thickBot="1" x14ac:dyDescent="0.25">
      <c r="B42" s="6" t="s">
        <v>11</v>
      </c>
      <c r="C42" s="14">
        <f t="shared" si="2"/>
        <v>0.11862587224906065</v>
      </c>
      <c r="D42" s="14">
        <f t="shared" si="3"/>
        <v>9.5652173913043481E-2</v>
      </c>
      <c r="E42" s="14">
        <f t="shared" si="4"/>
        <v>0.15568022440392706</v>
      </c>
      <c r="F42" s="14">
        <f t="shared" si="5"/>
        <v>-0.5</v>
      </c>
      <c r="G42" s="14">
        <f t="shared" si="6"/>
        <v>-0.1875</v>
      </c>
      <c r="H42" s="14">
        <f t="shared" si="7"/>
        <v>-0.91666666666666663</v>
      </c>
    </row>
    <row r="43" spans="2:8" ht="20.100000000000001" customHeight="1" thickBot="1" x14ac:dyDescent="0.25">
      <c r="B43" s="6" t="s">
        <v>12</v>
      </c>
      <c r="C43" s="14">
        <f t="shared" si="2"/>
        <v>0.35658914728682173</v>
      </c>
      <c r="D43" s="14">
        <f t="shared" si="3"/>
        <v>0.3240901213171577</v>
      </c>
      <c r="E43" s="14">
        <f t="shared" si="4"/>
        <v>0.63235294117647056</v>
      </c>
      <c r="F43" s="14">
        <f t="shared" si="5"/>
        <v>2.2857142857142856</v>
      </c>
      <c r="G43" s="14">
        <f t="shared" si="6"/>
        <v>4.75</v>
      </c>
      <c r="H43" s="14">
        <f t="shared" si="7"/>
        <v>-1</v>
      </c>
    </row>
    <row r="44" spans="2:8" ht="20.100000000000001" customHeight="1" thickBot="1" x14ac:dyDescent="0.25">
      <c r="B44" s="6" t="s">
        <v>13</v>
      </c>
      <c r="C44" s="14">
        <f t="shared" si="2"/>
        <v>0.1069682151589242</v>
      </c>
      <c r="D44" s="14">
        <f t="shared" si="3"/>
        <v>5.7622173595915392E-2</v>
      </c>
      <c r="E44" s="14">
        <f t="shared" si="4"/>
        <v>0.3622641509433962</v>
      </c>
      <c r="F44" s="14">
        <f t="shared" si="5"/>
        <v>-0.45454545454545453</v>
      </c>
      <c r="G44" s="14">
        <f t="shared" si="6"/>
        <v>-0.14285714285714285</v>
      </c>
      <c r="H44" s="14">
        <f t="shared" si="7"/>
        <v>-1</v>
      </c>
    </row>
    <row r="45" spans="2:8" ht="20.100000000000001" customHeight="1" thickBot="1" x14ac:dyDescent="0.25">
      <c r="B45" s="6" t="s">
        <v>14</v>
      </c>
      <c r="C45" s="14">
        <f t="shared" si="2"/>
        <v>7.351334477914781E-2</v>
      </c>
      <c r="D45" s="14">
        <f t="shared" si="3"/>
        <v>0.12517903179604697</v>
      </c>
      <c r="E45" s="14">
        <f t="shared" si="4"/>
        <v>1.1659807956104253E-2</v>
      </c>
      <c r="F45" s="14">
        <f t="shared" si="5"/>
        <v>-0.2</v>
      </c>
      <c r="G45" s="14">
        <f t="shared" si="6"/>
        <v>-0.33333333333333331</v>
      </c>
      <c r="H45" s="14">
        <f t="shared" si="7"/>
        <v>0</v>
      </c>
    </row>
    <row r="46" spans="2:8" ht="20.100000000000001" customHeight="1" thickBot="1" x14ac:dyDescent="0.25">
      <c r="B46" s="6" t="s">
        <v>15</v>
      </c>
      <c r="C46" s="14">
        <f t="shared" si="2"/>
        <v>0.33251833740831294</v>
      </c>
      <c r="D46" s="14">
        <f t="shared" si="3"/>
        <v>0.3609706774519717</v>
      </c>
      <c r="E46" s="14">
        <f t="shared" si="4"/>
        <v>0.28902627511591961</v>
      </c>
      <c r="F46" s="14">
        <f t="shared" si="5"/>
        <v>2.25</v>
      </c>
      <c r="G46" s="14">
        <f t="shared" si="6"/>
        <v>1.3333333333333333</v>
      </c>
      <c r="H46" s="14">
        <f t="shared" si="7"/>
        <v>5</v>
      </c>
    </row>
    <row r="47" spans="2:8" ht="20.100000000000001" customHeight="1" thickBot="1" x14ac:dyDescent="0.25">
      <c r="B47" s="6" t="s">
        <v>16</v>
      </c>
      <c r="C47" s="14">
        <f t="shared" si="2"/>
        <v>0.11659192825112108</v>
      </c>
      <c r="D47" s="14">
        <f t="shared" si="3"/>
        <v>1.9011406844106463E-2</v>
      </c>
      <c r="E47" s="14">
        <f t="shared" si="4"/>
        <v>0.25683060109289618</v>
      </c>
      <c r="F47" s="14" t="str">
        <f t="shared" si="5"/>
        <v>-</v>
      </c>
      <c r="G47" s="14" t="str">
        <f t="shared" si="6"/>
        <v>-</v>
      </c>
      <c r="H47" s="14" t="str">
        <f t="shared" si="7"/>
        <v>-</v>
      </c>
    </row>
    <row r="48" spans="2:8" ht="20.100000000000001" customHeight="1" thickBot="1" x14ac:dyDescent="0.25">
      <c r="B48" s="7" t="s">
        <v>17</v>
      </c>
      <c r="C48" s="14">
        <f t="shared" si="2"/>
        <v>5.1428571428571428E-2</v>
      </c>
      <c r="D48" s="14">
        <f t="shared" si="3"/>
        <v>2.844141069397042E-2</v>
      </c>
      <c r="E48" s="14">
        <f t="shared" si="4"/>
        <v>9.0211132437619967E-2</v>
      </c>
      <c r="F48" s="14">
        <f t="shared" si="5"/>
        <v>4</v>
      </c>
      <c r="G48" s="14">
        <f t="shared" si="6"/>
        <v>3.6666666666666665</v>
      </c>
      <c r="H48" s="14">
        <f t="shared" si="7"/>
        <v>5</v>
      </c>
    </row>
    <row r="49" spans="2:8" ht="20.100000000000001" customHeight="1" thickBot="1" x14ac:dyDescent="0.25">
      <c r="B49" s="8" t="s">
        <v>18</v>
      </c>
      <c r="C49" s="14">
        <f t="shared" si="2"/>
        <v>0.15306122448979592</v>
      </c>
      <c r="D49" s="14">
        <f t="shared" si="3"/>
        <v>5.8333333333333334E-2</v>
      </c>
      <c r="E49" s="14">
        <f t="shared" si="4"/>
        <v>0.30263157894736842</v>
      </c>
      <c r="F49" s="14">
        <f t="shared" si="5"/>
        <v>0.16666666666666666</v>
      </c>
      <c r="G49" s="14">
        <f t="shared" si="6"/>
        <v>0.25</v>
      </c>
      <c r="H49" s="14">
        <f t="shared" si="7"/>
        <v>0</v>
      </c>
    </row>
    <row r="50" spans="2:8" ht="20.100000000000001" customHeight="1" thickBot="1" x14ac:dyDescent="0.25">
      <c r="B50" s="9" t="s">
        <v>19</v>
      </c>
      <c r="C50" s="15">
        <f t="shared" si="2"/>
        <v>0.10891754630551682</v>
      </c>
      <c r="D50" s="15">
        <f t="shared" si="3"/>
        <v>9.1760160487406192E-2</v>
      </c>
      <c r="E50" s="15">
        <f t="shared" si="4"/>
        <v>0.14377358490566039</v>
      </c>
      <c r="F50" s="15">
        <f t="shared" si="5"/>
        <v>8.7248322147651006E-2</v>
      </c>
      <c r="G50" s="15">
        <f t="shared" si="6"/>
        <v>0.17272727272727273</v>
      </c>
      <c r="H50" s="15">
        <f t="shared" si="7"/>
        <v>-0.15384615384615385</v>
      </c>
    </row>
    <row r="53" spans="2:8" ht="25.5" customHeight="1" x14ac:dyDescent="0.2">
      <c r="B53" s="49" t="s">
        <v>118</v>
      </c>
      <c r="C53" s="49"/>
      <c r="D53" s="49"/>
      <c r="E53" s="49"/>
      <c r="F53" s="49"/>
      <c r="G53" s="49"/>
    </row>
  </sheetData>
  <mergeCells count="5">
    <mergeCell ref="B53:G53"/>
    <mergeCell ref="F31:H31"/>
    <mergeCell ref="C31:E31"/>
    <mergeCell ref="I9:N9"/>
    <mergeCell ref="C9:H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27" t="s">
        <v>119</v>
      </c>
      <c r="D9" s="28"/>
      <c r="E9" s="28"/>
      <c r="F9" s="28"/>
      <c r="G9" s="28" t="s">
        <v>120</v>
      </c>
      <c r="H9" s="28"/>
      <c r="I9" s="28"/>
      <c r="J9" s="28"/>
      <c r="K9" s="28" t="s">
        <v>122</v>
      </c>
      <c r="L9" s="28"/>
      <c r="M9" s="28"/>
      <c r="N9" s="28"/>
    </row>
    <row r="10" spans="2:14" ht="44.25" customHeight="1" thickBot="1" x14ac:dyDescent="0.25"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39</v>
      </c>
      <c r="H10" s="10" t="s">
        <v>40</v>
      </c>
      <c r="I10" s="10" t="s">
        <v>41</v>
      </c>
      <c r="J10" s="10" t="s">
        <v>42</v>
      </c>
      <c r="K10" s="10" t="s">
        <v>39</v>
      </c>
      <c r="L10" s="10" t="s">
        <v>40</v>
      </c>
      <c r="M10" s="10" t="s">
        <v>41</v>
      </c>
      <c r="N10" s="10" t="s">
        <v>42</v>
      </c>
    </row>
    <row r="11" spans="2:14" ht="20.100000000000001" customHeight="1" thickBot="1" x14ac:dyDescent="0.25">
      <c r="B11" s="5" t="s">
        <v>2</v>
      </c>
      <c r="C11" s="11">
        <v>2125</v>
      </c>
      <c r="D11" s="11">
        <v>5</v>
      </c>
      <c r="E11" s="11">
        <v>1785</v>
      </c>
      <c r="F11" s="11">
        <v>335</v>
      </c>
      <c r="G11" s="11">
        <v>2194</v>
      </c>
      <c r="H11" s="11">
        <v>15</v>
      </c>
      <c r="I11" s="11">
        <v>1698</v>
      </c>
      <c r="J11" s="11">
        <v>481</v>
      </c>
      <c r="K11" s="14">
        <f>IF(C11=0,"-",(G11-C11)/C11)</f>
        <v>3.2470588235294119E-2</v>
      </c>
      <c r="L11" s="14">
        <f>IF(D11=0,"-",(H11-D11)/D11)</f>
        <v>2</v>
      </c>
      <c r="M11" s="14">
        <f>IF(E11=0,"-",(I11-E11)/E11)</f>
        <v>-4.8739495798319328E-2</v>
      </c>
      <c r="N11" s="14">
        <f>IF(F11=0,"-",(J11-F11)/F11)</f>
        <v>0.43582089552238806</v>
      </c>
    </row>
    <row r="12" spans="2:14" ht="20.100000000000001" customHeight="1" thickBot="1" x14ac:dyDescent="0.25">
      <c r="B12" s="6" t="s">
        <v>3</v>
      </c>
      <c r="C12" s="11">
        <v>189</v>
      </c>
      <c r="D12" s="11">
        <v>3</v>
      </c>
      <c r="E12" s="11">
        <v>163</v>
      </c>
      <c r="F12" s="11">
        <v>23</v>
      </c>
      <c r="G12" s="11">
        <v>228</v>
      </c>
      <c r="H12" s="11">
        <v>3</v>
      </c>
      <c r="I12" s="11">
        <v>194</v>
      </c>
      <c r="J12" s="11">
        <v>31</v>
      </c>
      <c r="K12" s="14">
        <f t="shared" ref="K12:N28" si="0">IF(C12=0,"-",(G12-C12)/C12)</f>
        <v>0.20634920634920634</v>
      </c>
      <c r="L12" s="14">
        <f t="shared" si="0"/>
        <v>0</v>
      </c>
      <c r="M12" s="14">
        <f t="shared" si="0"/>
        <v>0.19018404907975461</v>
      </c>
      <c r="N12" s="14">
        <f t="shared" si="0"/>
        <v>0.34782608695652173</v>
      </c>
    </row>
    <row r="13" spans="2:14" ht="20.100000000000001" customHeight="1" thickBot="1" x14ac:dyDescent="0.25">
      <c r="B13" s="6" t="s">
        <v>4</v>
      </c>
      <c r="C13" s="11">
        <v>143</v>
      </c>
      <c r="D13" s="11">
        <v>0</v>
      </c>
      <c r="E13" s="11">
        <v>107</v>
      </c>
      <c r="F13" s="11">
        <v>36</v>
      </c>
      <c r="G13" s="11">
        <v>242</v>
      </c>
      <c r="H13" s="11">
        <v>0</v>
      </c>
      <c r="I13" s="11">
        <v>185</v>
      </c>
      <c r="J13" s="11">
        <v>57</v>
      </c>
      <c r="K13" s="14">
        <f t="shared" si="0"/>
        <v>0.69230769230769229</v>
      </c>
      <c r="L13" s="14" t="str">
        <f t="shared" si="0"/>
        <v>-</v>
      </c>
      <c r="M13" s="14">
        <f t="shared" si="0"/>
        <v>0.7289719626168224</v>
      </c>
      <c r="N13" s="14">
        <f t="shared" si="0"/>
        <v>0.58333333333333337</v>
      </c>
    </row>
    <row r="14" spans="2:14" ht="20.100000000000001" customHeight="1" thickBot="1" x14ac:dyDescent="0.25">
      <c r="B14" s="6" t="s">
        <v>5</v>
      </c>
      <c r="C14" s="11">
        <v>239</v>
      </c>
      <c r="D14" s="11">
        <v>0</v>
      </c>
      <c r="E14" s="11">
        <v>179</v>
      </c>
      <c r="F14" s="11">
        <v>60</v>
      </c>
      <c r="G14" s="11">
        <v>359</v>
      </c>
      <c r="H14" s="11">
        <v>0</v>
      </c>
      <c r="I14" s="11">
        <v>297</v>
      </c>
      <c r="J14" s="11">
        <v>63</v>
      </c>
      <c r="K14" s="14">
        <f t="shared" si="0"/>
        <v>0.502092050209205</v>
      </c>
      <c r="L14" s="14" t="str">
        <f t="shared" si="0"/>
        <v>-</v>
      </c>
      <c r="M14" s="14">
        <f t="shared" si="0"/>
        <v>0.65921787709497204</v>
      </c>
      <c r="N14" s="14">
        <f t="shared" si="0"/>
        <v>0.05</v>
      </c>
    </row>
    <row r="15" spans="2:14" ht="20.100000000000001" customHeight="1" thickBot="1" x14ac:dyDescent="0.25">
      <c r="B15" s="6" t="s">
        <v>6</v>
      </c>
      <c r="C15" s="11">
        <v>465</v>
      </c>
      <c r="D15" s="11">
        <v>9</v>
      </c>
      <c r="E15" s="11">
        <v>371</v>
      </c>
      <c r="F15" s="11">
        <v>85</v>
      </c>
      <c r="G15" s="11">
        <v>444</v>
      </c>
      <c r="H15" s="11">
        <v>0</v>
      </c>
      <c r="I15" s="11">
        <v>303</v>
      </c>
      <c r="J15" s="11">
        <v>141</v>
      </c>
      <c r="K15" s="14">
        <f t="shared" si="0"/>
        <v>-4.5161290322580643E-2</v>
      </c>
      <c r="L15" s="14">
        <f t="shared" si="0"/>
        <v>-1</v>
      </c>
      <c r="M15" s="14">
        <f t="shared" si="0"/>
        <v>-0.18328840970350405</v>
      </c>
      <c r="N15" s="14">
        <f t="shared" si="0"/>
        <v>0.6588235294117647</v>
      </c>
    </row>
    <row r="16" spans="2:14" ht="20.100000000000001" customHeight="1" thickBot="1" x14ac:dyDescent="0.25">
      <c r="B16" s="6" t="s">
        <v>7</v>
      </c>
      <c r="C16" s="11">
        <v>98</v>
      </c>
      <c r="D16" s="11">
        <v>0</v>
      </c>
      <c r="E16" s="11">
        <v>57</v>
      </c>
      <c r="F16" s="11">
        <v>41</v>
      </c>
      <c r="G16" s="11">
        <v>112</v>
      </c>
      <c r="H16" s="11">
        <v>0</v>
      </c>
      <c r="I16" s="11">
        <v>79</v>
      </c>
      <c r="J16" s="11">
        <v>33</v>
      </c>
      <c r="K16" s="14">
        <f t="shared" si="0"/>
        <v>0.14285714285714285</v>
      </c>
      <c r="L16" s="14" t="str">
        <f t="shared" si="0"/>
        <v>-</v>
      </c>
      <c r="M16" s="14">
        <f t="shared" si="0"/>
        <v>0.38596491228070173</v>
      </c>
      <c r="N16" s="14">
        <f t="shared" si="0"/>
        <v>-0.1951219512195122</v>
      </c>
    </row>
    <row r="17" spans="2:14" ht="20.100000000000001" customHeight="1" thickBot="1" x14ac:dyDescent="0.25">
      <c r="B17" s="6" t="s">
        <v>8</v>
      </c>
      <c r="C17" s="11">
        <v>374</v>
      </c>
      <c r="D17" s="11">
        <v>0</v>
      </c>
      <c r="E17" s="11">
        <v>291</v>
      </c>
      <c r="F17" s="11">
        <v>83</v>
      </c>
      <c r="G17" s="11">
        <v>424</v>
      </c>
      <c r="H17" s="11">
        <v>3</v>
      </c>
      <c r="I17" s="11">
        <v>314</v>
      </c>
      <c r="J17" s="11">
        <v>107</v>
      </c>
      <c r="K17" s="14">
        <f t="shared" si="0"/>
        <v>0.13368983957219252</v>
      </c>
      <c r="L17" s="14" t="str">
        <f t="shared" si="0"/>
        <v>-</v>
      </c>
      <c r="M17" s="14">
        <f t="shared" si="0"/>
        <v>7.903780068728522E-2</v>
      </c>
      <c r="N17" s="14">
        <f t="shared" si="0"/>
        <v>0.28915662650602408</v>
      </c>
    </row>
    <row r="18" spans="2:14" ht="20.100000000000001" customHeight="1" thickBot="1" x14ac:dyDescent="0.25">
      <c r="B18" s="6" t="s">
        <v>9</v>
      </c>
      <c r="C18" s="11">
        <v>362</v>
      </c>
      <c r="D18" s="11">
        <v>0</v>
      </c>
      <c r="E18" s="11">
        <v>289</v>
      </c>
      <c r="F18" s="11">
        <v>73</v>
      </c>
      <c r="G18" s="11">
        <v>458</v>
      </c>
      <c r="H18" s="11">
        <v>2</v>
      </c>
      <c r="I18" s="11">
        <v>323</v>
      </c>
      <c r="J18" s="11">
        <v>133</v>
      </c>
      <c r="K18" s="14">
        <f t="shared" si="0"/>
        <v>0.26519337016574585</v>
      </c>
      <c r="L18" s="14" t="str">
        <f t="shared" si="0"/>
        <v>-</v>
      </c>
      <c r="M18" s="14">
        <f t="shared" si="0"/>
        <v>0.11764705882352941</v>
      </c>
      <c r="N18" s="14">
        <f t="shared" si="0"/>
        <v>0.82191780821917804</v>
      </c>
    </row>
    <row r="19" spans="2:14" ht="20.100000000000001" customHeight="1" thickBot="1" x14ac:dyDescent="0.25">
      <c r="B19" s="6" t="s">
        <v>10</v>
      </c>
      <c r="C19" s="11">
        <v>1309</v>
      </c>
      <c r="D19" s="11">
        <v>2</v>
      </c>
      <c r="E19" s="11">
        <v>609</v>
      </c>
      <c r="F19" s="11">
        <v>698</v>
      </c>
      <c r="G19" s="11">
        <v>1525</v>
      </c>
      <c r="H19" s="11">
        <v>4</v>
      </c>
      <c r="I19" s="11">
        <v>686</v>
      </c>
      <c r="J19" s="11">
        <v>835</v>
      </c>
      <c r="K19" s="14">
        <f t="shared" si="0"/>
        <v>0.1650114591291062</v>
      </c>
      <c r="L19" s="14">
        <f t="shared" si="0"/>
        <v>1</v>
      </c>
      <c r="M19" s="14">
        <f t="shared" si="0"/>
        <v>0.12643678160919541</v>
      </c>
      <c r="N19" s="14">
        <f t="shared" si="0"/>
        <v>0.19627507163323782</v>
      </c>
    </row>
    <row r="20" spans="2:14" ht="20.100000000000001" customHeight="1" thickBot="1" x14ac:dyDescent="0.25">
      <c r="B20" s="6" t="s">
        <v>11</v>
      </c>
      <c r="C20" s="11">
        <v>1240</v>
      </c>
      <c r="D20" s="11">
        <v>13</v>
      </c>
      <c r="E20" s="11">
        <v>1031</v>
      </c>
      <c r="F20" s="11">
        <v>196</v>
      </c>
      <c r="G20" s="11">
        <v>1479</v>
      </c>
      <c r="H20" s="11">
        <v>29</v>
      </c>
      <c r="I20" s="11">
        <v>1247</v>
      </c>
      <c r="J20" s="11">
        <v>203</v>
      </c>
      <c r="K20" s="14">
        <f t="shared" si="0"/>
        <v>0.19274193548387097</v>
      </c>
      <c r="L20" s="14">
        <f t="shared" si="0"/>
        <v>1.2307692307692308</v>
      </c>
      <c r="M20" s="14">
        <f t="shared" si="0"/>
        <v>0.20950533462657614</v>
      </c>
      <c r="N20" s="14">
        <f t="shared" si="0"/>
        <v>3.5714285714285712E-2</v>
      </c>
    </row>
    <row r="21" spans="2:14" ht="20.100000000000001" customHeight="1" thickBot="1" x14ac:dyDescent="0.25">
      <c r="B21" s="6" t="s">
        <v>12</v>
      </c>
      <c r="C21" s="11">
        <v>207</v>
      </c>
      <c r="D21" s="11">
        <v>0</v>
      </c>
      <c r="E21" s="11">
        <v>145</v>
      </c>
      <c r="F21" s="11">
        <v>62</v>
      </c>
      <c r="G21" s="11">
        <v>257</v>
      </c>
      <c r="H21" s="11">
        <v>4</v>
      </c>
      <c r="I21" s="11">
        <v>199</v>
      </c>
      <c r="J21" s="11">
        <v>54</v>
      </c>
      <c r="K21" s="14">
        <f t="shared" si="0"/>
        <v>0.24154589371980675</v>
      </c>
      <c r="L21" s="14" t="str">
        <f t="shared" si="0"/>
        <v>-</v>
      </c>
      <c r="M21" s="14">
        <f t="shared" si="0"/>
        <v>0.3724137931034483</v>
      </c>
      <c r="N21" s="14">
        <f t="shared" si="0"/>
        <v>-0.12903225806451613</v>
      </c>
    </row>
    <row r="22" spans="2:14" ht="20.100000000000001" customHeight="1" thickBot="1" x14ac:dyDescent="0.25">
      <c r="B22" s="6" t="s">
        <v>13</v>
      </c>
      <c r="C22" s="11">
        <v>525</v>
      </c>
      <c r="D22" s="11">
        <v>0</v>
      </c>
      <c r="E22" s="11">
        <v>348</v>
      </c>
      <c r="F22" s="11">
        <v>177</v>
      </c>
      <c r="G22" s="11">
        <v>486</v>
      </c>
      <c r="H22" s="11">
        <v>1</v>
      </c>
      <c r="I22" s="11">
        <v>344</v>
      </c>
      <c r="J22" s="11">
        <v>141</v>
      </c>
      <c r="K22" s="14">
        <f t="shared" si="0"/>
        <v>-7.4285714285714288E-2</v>
      </c>
      <c r="L22" s="14" t="str">
        <f t="shared" si="0"/>
        <v>-</v>
      </c>
      <c r="M22" s="14">
        <f t="shared" si="0"/>
        <v>-1.1494252873563218E-2</v>
      </c>
      <c r="N22" s="14">
        <f t="shared" si="0"/>
        <v>-0.20338983050847459</v>
      </c>
    </row>
    <row r="23" spans="2:14" ht="20.100000000000001" customHeight="1" thickBot="1" x14ac:dyDescent="0.25">
      <c r="B23" s="6" t="s">
        <v>14</v>
      </c>
      <c r="C23" s="11">
        <v>1520</v>
      </c>
      <c r="D23" s="11">
        <v>0</v>
      </c>
      <c r="E23" s="11">
        <v>833</v>
      </c>
      <c r="F23" s="11">
        <v>687</v>
      </c>
      <c r="G23" s="11">
        <v>1473</v>
      </c>
      <c r="H23" s="11">
        <v>0</v>
      </c>
      <c r="I23" s="11">
        <v>663</v>
      </c>
      <c r="J23" s="11">
        <v>810</v>
      </c>
      <c r="K23" s="14">
        <f t="shared" si="0"/>
        <v>-3.0921052631578946E-2</v>
      </c>
      <c r="L23" s="14" t="str">
        <f t="shared" si="0"/>
        <v>-</v>
      </c>
      <c r="M23" s="14">
        <f t="shared" si="0"/>
        <v>-0.20408163265306123</v>
      </c>
      <c r="N23" s="14">
        <f t="shared" si="0"/>
        <v>0.17903930131004367</v>
      </c>
    </row>
    <row r="24" spans="2:14" ht="20.100000000000001" customHeight="1" thickBot="1" x14ac:dyDescent="0.25">
      <c r="B24" s="6" t="s">
        <v>15</v>
      </c>
      <c r="C24" s="11">
        <v>365</v>
      </c>
      <c r="D24" s="11">
        <v>1</v>
      </c>
      <c r="E24" s="11">
        <v>300</v>
      </c>
      <c r="F24" s="11">
        <v>64</v>
      </c>
      <c r="G24" s="11">
        <v>431</v>
      </c>
      <c r="H24" s="11">
        <v>0</v>
      </c>
      <c r="I24" s="11">
        <v>329</v>
      </c>
      <c r="J24" s="11">
        <v>102</v>
      </c>
      <c r="K24" s="14">
        <f t="shared" si="0"/>
        <v>0.18082191780821918</v>
      </c>
      <c r="L24" s="14">
        <f t="shared" si="0"/>
        <v>-1</v>
      </c>
      <c r="M24" s="14">
        <f t="shared" si="0"/>
        <v>9.6666666666666665E-2</v>
      </c>
      <c r="N24" s="14">
        <f t="shared" si="0"/>
        <v>0.59375</v>
      </c>
    </row>
    <row r="25" spans="2:14" ht="20.100000000000001" customHeight="1" thickBot="1" x14ac:dyDescent="0.25">
      <c r="B25" s="6" t="s">
        <v>16</v>
      </c>
      <c r="C25" s="11">
        <v>98</v>
      </c>
      <c r="D25" s="11">
        <v>0</v>
      </c>
      <c r="E25" s="11">
        <v>61</v>
      </c>
      <c r="F25" s="11">
        <v>37</v>
      </c>
      <c r="G25" s="11">
        <v>100</v>
      </c>
      <c r="H25" s="11">
        <v>0</v>
      </c>
      <c r="I25" s="11">
        <v>67</v>
      </c>
      <c r="J25" s="11">
        <v>33</v>
      </c>
      <c r="K25" s="14">
        <f t="shared" si="0"/>
        <v>2.0408163265306121E-2</v>
      </c>
      <c r="L25" s="14" t="str">
        <f t="shared" si="0"/>
        <v>-</v>
      </c>
      <c r="M25" s="14">
        <f t="shared" si="0"/>
        <v>9.8360655737704916E-2</v>
      </c>
      <c r="N25" s="14">
        <f t="shared" si="0"/>
        <v>-0.10810810810810811</v>
      </c>
    </row>
    <row r="26" spans="2:14" ht="20.100000000000001" customHeight="1" thickBot="1" x14ac:dyDescent="0.25">
      <c r="B26" s="7" t="s">
        <v>17</v>
      </c>
      <c r="C26" s="11">
        <v>181</v>
      </c>
      <c r="D26" s="11">
        <v>0</v>
      </c>
      <c r="E26" s="11">
        <v>84</v>
      </c>
      <c r="F26" s="11">
        <v>97</v>
      </c>
      <c r="G26" s="11">
        <v>275</v>
      </c>
      <c r="H26" s="11">
        <v>0</v>
      </c>
      <c r="I26" s="11">
        <v>176</v>
      </c>
      <c r="J26" s="11">
        <v>99</v>
      </c>
      <c r="K26" s="14">
        <f t="shared" si="0"/>
        <v>0.51933701657458564</v>
      </c>
      <c r="L26" s="14" t="str">
        <f t="shared" si="0"/>
        <v>-</v>
      </c>
      <c r="M26" s="14">
        <f t="shared" si="0"/>
        <v>1.0952380952380953</v>
      </c>
      <c r="N26" s="14">
        <f t="shared" si="0"/>
        <v>2.0618556701030927E-2</v>
      </c>
    </row>
    <row r="27" spans="2:14" ht="20.100000000000001" customHeight="1" thickBot="1" x14ac:dyDescent="0.25">
      <c r="B27" s="8" t="s">
        <v>18</v>
      </c>
      <c r="C27" s="11">
        <v>74</v>
      </c>
      <c r="D27" s="11">
        <v>7</v>
      </c>
      <c r="E27" s="11">
        <v>65</v>
      </c>
      <c r="F27" s="11">
        <v>2</v>
      </c>
      <c r="G27" s="11">
        <v>97</v>
      </c>
      <c r="H27" s="11">
        <v>0</v>
      </c>
      <c r="I27" s="11">
        <v>79</v>
      </c>
      <c r="J27" s="11">
        <v>18</v>
      </c>
      <c r="K27" s="14">
        <f t="shared" si="0"/>
        <v>0.3108108108108108</v>
      </c>
      <c r="L27" s="14">
        <f t="shared" si="0"/>
        <v>-1</v>
      </c>
      <c r="M27" s="14">
        <f t="shared" si="0"/>
        <v>0.2153846153846154</v>
      </c>
      <c r="N27" s="14">
        <f t="shared" si="0"/>
        <v>8</v>
      </c>
    </row>
    <row r="28" spans="2:14" ht="20.100000000000001" customHeight="1" thickBot="1" x14ac:dyDescent="0.25">
      <c r="B28" s="9" t="s">
        <v>19</v>
      </c>
      <c r="C28" s="12">
        <f>SUM(C11:C27)</f>
        <v>9514</v>
      </c>
      <c r="D28" s="12">
        <f t="shared" ref="D28:F28" si="1">SUM(D11:D27)</f>
        <v>40</v>
      </c>
      <c r="E28" s="12">
        <f t="shared" si="1"/>
        <v>6718</v>
      </c>
      <c r="F28" s="12">
        <f t="shared" si="1"/>
        <v>2756</v>
      </c>
      <c r="G28" s="12">
        <f>SUM(G11:G27)</f>
        <v>10584</v>
      </c>
      <c r="H28" s="12">
        <f t="shared" ref="H28:J28" si="2">SUM(H11:H27)</f>
        <v>61</v>
      </c>
      <c r="I28" s="12">
        <f t="shared" si="2"/>
        <v>7183</v>
      </c>
      <c r="J28" s="12">
        <f t="shared" si="2"/>
        <v>3341</v>
      </c>
      <c r="K28" s="15">
        <f t="shared" si="0"/>
        <v>0.11246583981500946</v>
      </c>
      <c r="L28" s="15">
        <f t="shared" si="0"/>
        <v>0.52500000000000002</v>
      </c>
      <c r="M28" s="15">
        <f t="shared" si="0"/>
        <v>6.9217028877642153E-2</v>
      </c>
      <c r="N28" s="15">
        <f t="shared" si="0"/>
        <v>0.21226415094339623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27" t="s">
        <v>119</v>
      </c>
      <c r="D9" s="28"/>
      <c r="E9" s="28"/>
      <c r="F9" s="28"/>
      <c r="G9" s="28"/>
      <c r="H9" s="28" t="s">
        <v>120</v>
      </c>
      <c r="I9" s="28"/>
      <c r="J9" s="28"/>
      <c r="K9" s="28"/>
      <c r="L9" s="28"/>
      <c r="M9" s="28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43</v>
      </c>
      <c r="D10" s="10" t="s">
        <v>44</v>
      </c>
      <c r="E10" s="10" t="s">
        <v>45</v>
      </c>
      <c r="F10" s="10" t="s">
        <v>46</v>
      </c>
      <c r="G10" s="10" t="s">
        <v>47</v>
      </c>
      <c r="H10" s="10" t="s">
        <v>48</v>
      </c>
      <c r="I10" s="10" t="s">
        <v>49</v>
      </c>
      <c r="J10" s="10" t="s">
        <v>50</v>
      </c>
      <c r="K10" s="10" t="s">
        <v>51</v>
      </c>
      <c r="L10" s="10" t="s">
        <v>52</v>
      </c>
      <c r="M10" s="10" t="s">
        <v>43</v>
      </c>
      <c r="N10" s="10" t="s">
        <v>44</v>
      </c>
      <c r="O10" s="10" t="s">
        <v>45</v>
      </c>
      <c r="P10" s="10" t="s">
        <v>46</v>
      </c>
      <c r="Q10" s="10" t="s">
        <v>47</v>
      </c>
    </row>
    <row r="11" spans="2:17" ht="20.100000000000001" customHeight="1" thickBot="1" x14ac:dyDescent="0.25">
      <c r="B11" s="5" t="s">
        <v>2</v>
      </c>
      <c r="C11" s="11">
        <v>1479</v>
      </c>
      <c r="D11" s="11">
        <v>1017</v>
      </c>
      <c r="E11" s="11">
        <v>291</v>
      </c>
      <c r="F11" s="11">
        <v>155</v>
      </c>
      <c r="G11" s="11">
        <v>16</v>
      </c>
      <c r="H11" s="11">
        <v>1347</v>
      </c>
      <c r="I11" s="11">
        <v>926</v>
      </c>
      <c r="J11" s="11">
        <v>259</v>
      </c>
      <c r="K11" s="11">
        <v>146</v>
      </c>
      <c r="L11" s="11">
        <v>16</v>
      </c>
      <c r="M11" s="14">
        <f>IF(C11=0,"-",(H11-C11)/C11)</f>
        <v>-8.9249492900608518E-2</v>
      </c>
      <c r="N11" s="14">
        <f>IF(D11=0,"-",(I11-D11)/D11)</f>
        <v>-8.9478859390363819E-2</v>
      </c>
      <c r="O11" s="14">
        <f>IF(E11=0,"-",(J11-E11)/E11)</f>
        <v>-0.10996563573883161</v>
      </c>
      <c r="P11" s="14">
        <f>IF(F11=0,"-",(K11-F11)/F11)</f>
        <v>-5.8064516129032261E-2</v>
      </c>
      <c r="Q11" s="14">
        <f>IF(G11=0,"-",(L11-G11)/G11)</f>
        <v>0</v>
      </c>
    </row>
    <row r="12" spans="2:17" ht="20.100000000000001" customHeight="1" thickBot="1" x14ac:dyDescent="0.25">
      <c r="B12" s="6" t="s">
        <v>3</v>
      </c>
      <c r="C12" s="11">
        <v>174</v>
      </c>
      <c r="D12" s="11">
        <v>105</v>
      </c>
      <c r="E12" s="11">
        <v>58</v>
      </c>
      <c r="F12" s="11">
        <v>8</v>
      </c>
      <c r="G12" s="11">
        <v>3</v>
      </c>
      <c r="H12" s="11">
        <v>186</v>
      </c>
      <c r="I12" s="11">
        <v>107</v>
      </c>
      <c r="J12" s="11">
        <v>64</v>
      </c>
      <c r="K12" s="11">
        <v>12</v>
      </c>
      <c r="L12" s="11">
        <v>3</v>
      </c>
      <c r="M12" s="14">
        <f t="shared" ref="M12:Q28" si="0">IF(C12=0,"-",(H12-C12)/C12)</f>
        <v>6.8965517241379309E-2</v>
      </c>
      <c r="N12" s="14">
        <f t="shared" si="0"/>
        <v>1.9047619047619049E-2</v>
      </c>
      <c r="O12" s="14">
        <f t="shared" si="0"/>
        <v>0.10344827586206896</v>
      </c>
      <c r="P12" s="14">
        <f t="shared" si="0"/>
        <v>0.5</v>
      </c>
      <c r="Q12" s="14">
        <f t="shared" si="0"/>
        <v>0</v>
      </c>
    </row>
    <row r="13" spans="2:17" ht="20.100000000000001" customHeight="1" thickBot="1" x14ac:dyDescent="0.25">
      <c r="B13" s="6" t="s">
        <v>4</v>
      </c>
      <c r="C13" s="11">
        <v>114</v>
      </c>
      <c r="D13" s="11">
        <v>96</v>
      </c>
      <c r="E13" s="11">
        <v>13</v>
      </c>
      <c r="F13" s="11">
        <v>5</v>
      </c>
      <c r="G13" s="11">
        <v>0</v>
      </c>
      <c r="H13" s="11">
        <v>158</v>
      </c>
      <c r="I13" s="11">
        <v>121</v>
      </c>
      <c r="J13" s="11">
        <v>23</v>
      </c>
      <c r="K13" s="11">
        <v>13</v>
      </c>
      <c r="L13" s="11">
        <v>1</v>
      </c>
      <c r="M13" s="14">
        <f t="shared" si="0"/>
        <v>0.38596491228070173</v>
      </c>
      <c r="N13" s="14">
        <f t="shared" si="0"/>
        <v>0.26041666666666669</v>
      </c>
      <c r="O13" s="14">
        <f t="shared" si="0"/>
        <v>0.76923076923076927</v>
      </c>
      <c r="P13" s="14">
        <f t="shared" si="0"/>
        <v>1.6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11">
        <v>248</v>
      </c>
      <c r="D14" s="11">
        <v>142</v>
      </c>
      <c r="E14" s="11">
        <v>95</v>
      </c>
      <c r="F14" s="11">
        <v>7</v>
      </c>
      <c r="G14" s="11">
        <v>4</v>
      </c>
      <c r="H14" s="11">
        <v>243</v>
      </c>
      <c r="I14" s="11">
        <v>139</v>
      </c>
      <c r="J14" s="11">
        <v>96</v>
      </c>
      <c r="K14" s="11">
        <v>6</v>
      </c>
      <c r="L14" s="11">
        <v>2</v>
      </c>
      <c r="M14" s="14">
        <f t="shared" si="0"/>
        <v>-2.0161290322580645E-2</v>
      </c>
      <c r="N14" s="14">
        <f t="shared" si="0"/>
        <v>-2.1126760563380281E-2</v>
      </c>
      <c r="O14" s="14">
        <f t="shared" si="0"/>
        <v>1.0526315789473684E-2</v>
      </c>
      <c r="P14" s="14">
        <f t="shared" si="0"/>
        <v>-0.14285714285714285</v>
      </c>
      <c r="Q14" s="14">
        <f t="shared" si="0"/>
        <v>-0.5</v>
      </c>
    </row>
    <row r="15" spans="2:17" ht="20.100000000000001" customHeight="1" thickBot="1" x14ac:dyDescent="0.25">
      <c r="B15" s="6" t="s">
        <v>6</v>
      </c>
      <c r="C15" s="11">
        <v>744</v>
      </c>
      <c r="D15" s="11">
        <v>551</v>
      </c>
      <c r="E15" s="11">
        <v>133</v>
      </c>
      <c r="F15" s="11">
        <v>52</v>
      </c>
      <c r="G15" s="11">
        <v>8</v>
      </c>
      <c r="H15" s="11">
        <v>749</v>
      </c>
      <c r="I15" s="11">
        <v>534</v>
      </c>
      <c r="J15" s="11">
        <v>146</v>
      </c>
      <c r="K15" s="11">
        <v>58</v>
      </c>
      <c r="L15" s="11">
        <v>11</v>
      </c>
      <c r="M15" s="14">
        <f t="shared" si="0"/>
        <v>6.7204301075268818E-3</v>
      </c>
      <c r="N15" s="14">
        <f t="shared" si="0"/>
        <v>-3.0852994555353903E-2</v>
      </c>
      <c r="O15" s="14">
        <f t="shared" si="0"/>
        <v>9.7744360902255634E-2</v>
      </c>
      <c r="P15" s="14">
        <f t="shared" si="0"/>
        <v>0.11538461538461539</v>
      </c>
      <c r="Q15" s="14">
        <f t="shared" si="0"/>
        <v>0.375</v>
      </c>
    </row>
    <row r="16" spans="2:17" ht="20.100000000000001" customHeight="1" thickBot="1" x14ac:dyDescent="0.25">
      <c r="B16" s="6" t="s">
        <v>7</v>
      </c>
      <c r="C16" s="11">
        <v>76</v>
      </c>
      <c r="D16" s="11">
        <v>47</v>
      </c>
      <c r="E16" s="11">
        <v>16</v>
      </c>
      <c r="F16" s="11">
        <v>11</v>
      </c>
      <c r="G16" s="11">
        <v>2</v>
      </c>
      <c r="H16" s="11">
        <v>75</v>
      </c>
      <c r="I16" s="11">
        <v>59</v>
      </c>
      <c r="J16" s="11">
        <v>8</v>
      </c>
      <c r="K16" s="11">
        <v>8</v>
      </c>
      <c r="L16" s="11">
        <v>0</v>
      </c>
      <c r="M16" s="14">
        <f t="shared" si="0"/>
        <v>-1.3157894736842105E-2</v>
      </c>
      <c r="N16" s="14">
        <f t="shared" si="0"/>
        <v>0.25531914893617019</v>
      </c>
      <c r="O16" s="14">
        <f t="shared" si="0"/>
        <v>-0.5</v>
      </c>
      <c r="P16" s="14">
        <f t="shared" si="0"/>
        <v>-0.27272727272727271</v>
      </c>
      <c r="Q16" s="14">
        <f t="shared" si="0"/>
        <v>-1</v>
      </c>
    </row>
    <row r="17" spans="2:17" ht="20.100000000000001" customHeight="1" thickBot="1" x14ac:dyDescent="0.25">
      <c r="B17" s="6" t="s">
        <v>8</v>
      </c>
      <c r="C17" s="11">
        <v>160</v>
      </c>
      <c r="D17" s="11">
        <v>110</v>
      </c>
      <c r="E17" s="11">
        <v>28</v>
      </c>
      <c r="F17" s="11">
        <v>22</v>
      </c>
      <c r="G17" s="11">
        <v>0</v>
      </c>
      <c r="H17" s="11">
        <v>147</v>
      </c>
      <c r="I17" s="11">
        <v>101</v>
      </c>
      <c r="J17" s="11">
        <v>25</v>
      </c>
      <c r="K17" s="11">
        <v>19</v>
      </c>
      <c r="L17" s="11">
        <v>2</v>
      </c>
      <c r="M17" s="14">
        <f t="shared" si="0"/>
        <v>-8.1250000000000003E-2</v>
      </c>
      <c r="N17" s="14">
        <f t="shared" si="0"/>
        <v>-8.1818181818181818E-2</v>
      </c>
      <c r="O17" s="14">
        <f t="shared" si="0"/>
        <v>-0.10714285714285714</v>
      </c>
      <c r="P17" s="14">
        <f t="shared" si="0"/>
        <v>-0.13636363636363635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11">
        <v>213</v>
      </c>
      <c r="D18" s="11">
        <v>131</v>
      </c>
      <c r="E18" s="11">
        <v>60</v>
      </c>
      <c r="F18" s="11">
        <v>18</v>
      </c>
      <c r="G18" s="11">
        <v>4</v>
      </c>
      <c r="H18" s="11">
        <v>253</v>
      </c>
      <c r="I18" s="11">
        <v>164</v>
      </c>
      <c r="J18" s="11">
        <v>72</v>
      </c>
      <c r="K18" s="11">
        <v>12</v>
      </c>
      <c r="L18" s="11">
        <v>5</v>
      </c>
      <c r="M18" s="14">
        <f t="shared" si="0"/>
        <v>0.18779342723004694</v>
      </c>
      <c r="N18" s="14">
        <f t="shared" si="0"/>
        <v>0.25190839694656486</v>
      </c>
      <c r="O18" s="14">
        <f t="shared" si="0"/>
        <v>0.2</v>
      </c>
      <c r="P18" s="14">
        <f t="shared" si="0"/>
        <v>-0.33333333333333331</v>
      </c>
      <c r="Q18" s="14">
        <f t="shared" si="0"/>
        <v>0.25</v>
      </c>
    </row>
    <row r="19" spans="2:17" ht="20.100000000000001" customHeight="1" thickBot="1" x14ac:dyDescent="0.25">
      <c r="B19" s="6" t="s">
        <v>10</v>
      </c>
      <c r="C19" s="11">
        <v>475</v>
      </c>
      <c r="D19" s="11">
        <v>238</v>
      </c>
      <c r="E19" s="11">
        <v>169</v>
      </c>
      <c r="F19" s="11">
        <v>53</v>
      </c>
      <c r="G19" s="11">
        <v>15</v>
      </c>
      <c r="H19" s="11">
        <v>572</v>
      </c>
      <c r="I19" s="11">
        <v>323</v>
      </c>
      <c r="J19" s="11">
        <v>186</v>
      </c>
      <c r="K19" s="11">
        <v>43</v>
      </c>
      <c r="L19" s="11">
        <v>20</v>
      </c>
      <c r="M19" s="14">
        <f t="shared" si="0"/>
        <v>0.20421052631578948</v>
      </c>
      <c r="N19" s="14">
        <f t="shared" si="0"/>
        <v>0.35714285714285715</v>
      </c>
      <c r="O19" s="14">
        <f t="shared" si="0"/>
        <v>0.10059171597633136</v>
      </c>
      <c r="P19" s="14">
        <f t="shared" si="0"/>
        <v>-0.18867924528301888</v>
      </c>
      <c r="Q19" s="14">
        <f t="shared" si="0"/>
        <v>0.33333333333333331</v>
      </c>
    </row>
    <row r="20" spans="2:17" ht="20.100000000000001" customHeight="1" thickBot="1" x14ac:dyDescent="0.25">
      <c r="B20" s="6" t="s">
        <v>11</v>
      </c>
      <c r="C20" s="11">
        <v>922</v>
      </c>
      <c r="D20" s="11">
        <v>533</v>
      </c>
      <c r="E20" s="11">
        <v>307</v>
      </c>
      <c r="F20" s="11">
        <v>55</v>
      </c>
      <c r="G20" s="11">
        <v>27</v>
      </c>
      <c r="H20" s="11">
        <v>1059</v>
      </c>
      <c r="I20" s="11">
        <v>571</v>
      </c>
      <c r="J20" s="11">
        <v>399</v>
      </c>
      <c r="K20" s="11">
        <v>63</v>
      </c>
      <c r="L20" s="11">
        <v>26</v>
      </c>
      <c r="M20" s="14">
        <f t="shared" si="0"/>
        <v>0.14859002169197397</v>
      </c>
      <c r="N20" s="14">
        <f t="shared" si="0"/>
        <v>7.1294559099437146E-2</v>
      </c>
      <c r="O20" s="14">
        <f t="shared" si="0"/>
        <v>0.29967426710097722</v>
      </c>
      <c r="P20" s="14">
        <f t="shared" si="0"/>
        <v>0.14545454545454545</v>
      </c>
      <c r="Q20" s="14">
        <f t="shared" si="0"/>
        <v>-3.7037037037037035E-2</v>
      </c>
    </row>
    <row r="21" spans="2:17" ht="20.100000000000001" customHeight="1" thickBot="1" x14ac:dyDescent="0.25">
      <c r="B21" s="6" t="s">
        <v>12</v>
      </c>
      <c r="C21" s="11">
        <v>127</v>
      </c>
      <c r="D21" s="11">
        <v>110</v>
      </c>
      <c r="E21" s="11">
        <v>9</v>
      </c>
      <c r="F21" s="11">
        <v>8</v>
      </c>
      <c r="G21" s="11">
        <v>0</v>
      </c>
      <c r="H21" s="11">
        <v>172</v>
      </c>
      <c r="I21" s="11">
        <v>143</v>
      </c>
      <c r="J21" s="11">
        <v>15</v>
      </c>
      <c r="K21" s="11">
        <v>13</v>
      </c>
      <c r="L21" s="11">
        <v>1</v>
      </c>
      <c r="M21" s="14">
        <f t="shared" si="0"/>
        <v>0.3543307086614173</v>
      </c>
      <c r="N21" s="14">
        <f t="shared" si="0"/>
        <v>0.3</v>
      </c>
      <c r="O21" s="14">
        <f t="shared" si="0"/>
        <v>0.66666666666666663</v>
      </c>
      <c r="P21" s="14">
        <f t="shared" si="0"/>
        <v>0.625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11">
        <v>263</v>
      </c>
      <c r="D22" s="11">
        <v>196</v>
      </c>
      <c r="E22" s="11">
        <v>24</v>
      </c>
      <c r="F22" s="11">
        <v>39</v>
      </c>
      <c r="G22" s="11">
        <v>4</v>
      </c>
      <c r="H22" s="11">
        <v>250</v>
      </c>
      <c r="I22" s="11">
        <v>178</v>
      </c>
      <c r="J22" s="11">
        <v>36</v>
      </c>
      <c r="K22" s="11">
        <v>36</v>
      </c>
      <c r="L22" s="11">
        <v>0</v>
      </c>
      <c r="M22" s="14">
        <f t="shared" si="0"/>
        <v>-4.9429657794676805E-2</v>
      </c>
      <c r="N22" s="14">
        <f t="shared" si="0"/>
        <v>-9.1836734693877556E-2</v>
      </c>
      <c r="O22" s="14">
        <f t="shared" si="0"/>
        <v>0.5</v>
      </c>
      <c r="P22" s="14">
        <f t="shared" si="0"/>
        <v>-7.6923076923076927E-2</v>
      </c>
      <c r="Q22" s="14">
        <f t="shared" si="0"/>
        <v>-1</v>
      </c>
    </row>
    <row r="23" spans="2:17" ht="20.100000000000001" customHeight="1" thickBot="1" x14ac:dyDescent="0.25">
      <c r="B23" s="6" t="s">
        <v>14</v>
      </c>
      <c r="C23" s="11">
        <v>321</v>
      </c>
      <c r="D23" s="11">
        <v>137</v>
      </c>
      <c r="E23" s="11">
        <v>89</v>
      </c>
      <c r="F23" s="11">
        <v>66</v>
      </c>
      <c r="G23" s="11">
        <v>29</v>
      </c>
      <c r="H23" s="11">
        <v>347</v>
      </c>
      <c r="I23" s="11">
        <v>164</v>
      </c>
      <c r="J23" s="11">
        <v>107</v>
      </c>
      <c r="K23" s="11">
        <v>51</v>
      </c>
      <c r="L23" s="11">
        <v>25</v>
      </c>
      <c r="M23" s="14">
        <f t="shared" si="0"/>
        <v>8.0996884735202487E-2</v>
      </c>
      <c r="N23" s="14">
        <f t="shared" si="0"/>
        <v>0.19708029197080293</v>
      </c>
      <c r="O23" s="14">
        <f t="shared" si="0"/>
        <v>0.20224719101123595</v>
      </c>
      <c r="P23" s="14">
        <f t="shared" si="0"/>
        <v>-0.22727272727272727</v>
      </c>
      <c r="Q23" s="14">
        <f t="shared" si="0"/>
        <v>-0.13793103448275862</v>
      </c>
    </row>
    <row r="24" spans="2:17" ht="20.100000000000001" customHeight="1" thickBot="1" x14ac:dyDescent="0.25">
      <c r="B24" s="6" t="s">
        <v>15</v>
      </c>
      <c r="C24" s="11">
        <v>336</v>
      </c>
      <c r="D24" s="11">
        <v>198</v>
      </c>
      <c r="E24" s="11">
        <v>120</v>
      </c>
      <c r="F24" s="11">
        <v>16</v>
      </c>
      <c r="G24" s="11">
        <v>2</v>
      </c>
      <c r="H24" s="11">
        <v>450</v>
      </c>
      <c r="I24" s="11">
        <v>257</v>
      </c>
      <c r="J24" s="11">
        <v>169</v>
      </c>
      <c r="K24" s="11">
        <v>18</v>
      </c>
      <c r="L24" s="11">
        <v>6</v>
      </c>
      <c r="M24" s="14">
        <f t="shared" si="0"/>
        <v>0.3392857142857143</v>
      </c>
      <c r="N24" s="14">
        <f t="shared" si="0"/>
        <v>0.29797979797979796</v>
      </c>
      <c r="O24" s="14">
        <f t="shared" si="0"/>
        <v>0.40833333333333333</v>
      </c>
      <c r="P24" s="14">
        <f t="shared" si="0"/>
        <v>0.125</v>
      </c>
      <c r="Q24" s="14">
        <f t="shared" si="0"/>
        <v>2</v>
      </c>
    </row>
    <row r="25" spans="2:17" ht="20.100000000000001" customHeight="1" thickBot="1" x14ac:dyDescent="0.25">
      <c r="B25" s="6" t="s">
        <v>16</v>
      </c>
      <c r="C25" s="11">
        <v>50</v>
      </c>
      <c r="D25" s="11">
        <v>28</v>
      </c>
      <c r="E25" s="11">
        <v>19</v>
      </c>
      <c r="F25" s="11">
        <v>2</v>
      </c>
      <c r="G25" s="11">
        <v>1</v>
      </c>
      <c r="H25" s="11">
        <v>72</v>
      </c>
      <c r="I25" s="11">
        <v>29</v>
      </c>
      <c r="J25" s="11">
        <v>38</v>
      </c>
      <c r="K25" s="11">
        <v>5</v>
      </c>
      <c r="L25" s="11">
        <v>0</v>
      </c>
      <c r="M25" s="14">
        <f t="shared" si="0"/>
        <v>0.44</v>
      </c>
      <c r="N25" s="14">
        <f t="shared" si="0"/>
        <v>3.5714285714285712E-2</v>
      </c>
      <c r="O25" s="14">
        <f t="shared" si="0"/>
        <v>1</v>
      </c>
      <c r="P25" s="14">
        <f t="shared" si="0"/>
        <v>1.5</v>
      </c>
      <c r="Q25" s="14">
        <f t="shared" si="0"/>
        <v>-1</v>
      </c>
    </row>
    <row r="26" spans="2:17" ht="20.100000000000001" customHeight="1" thickBot="1" x14ac:dyDescent="0.25">
      <c r="B26" s="7" t="s">
        <v>17</v>
      </c>
      <c r="C26" s="11">
        <v>302</v>
      </c>
      <c r="D26" s="11">
        <v>166</v>
      </c>
      <c r="E26" s="11">
        <v>118</v>
      </c>
      <c r="F26" s="11">
        <v>13</v>
      </c>
      <c r="G26" s="11">
        <v>5</v>
      </c>
      <c r="H26" s="11">
        <v>276</v>
      </c>
      <c r="I26" s="11">
        <v>144</v>
      </c>
      <c r="J26" s="11">
        <v>124</v>
      </c>
      <c r="K26" s="11">
        <v>3</v>
      </c>
      <c r="L26" s="11">
        <v>5</v>
      </c>
      <c r="M26" s="14">
        <f t="shared" si="0"/>
        <v>-8.6092715231788075E-2</v>
      </c>
      <c r="N26" s="14">
        <f t="shared" si="0"/>
        <v>-0.13253012048192772</v>
      </c>
      <c r="O26" s="14">
        <f t="shared" si="0"/>
        <v>5.0847457627118647E-2</v>
      </c>
      <c r="P26" s="14">
        <f t="shared" si="0"/>
        <v>-0.76923076923076927</v>
      </c>
      <c r="Q26" s="14">
        <f t="shared" si="0"/>
        <v>0</v>
      </c>
    </row>
    <row r="27" spans="2:17" ht="20.100000000000001" customHeight="1" thickBot="1" x14ac:dyDescent="0.25">
      <c r="B27" s="8" t="s">
        <v>18</v>
      </c>
      <c r="C27" s="11">
        <v>36</v>
      </c>
      <c r="D27" s="11">
        <v>20</v>
      </c>
      <c r="E27" s="11">
        <v>14</v>
      </c>
      <c r="F27" s="11">
        <v>2</v>
      </c>
      <c r="G27" s="11">
        <v>0</v>
      </c>
      <c r="H27" s="11">
        <v>57</v>
      </c>
      <c r="I27" s="11">
        <v>35</v>
      </c>
      <c r="J27" s="11">
        <v>21</v>
      </c>
      <c r="K27" s="11">
        <v>1</v>
      </c>
      <c r="L27" s="11">
        <v>0</v>
      </c>
      <c r="M27" s="14">
        <f t="shared" si="0"/>
        <v>0.58333333333333337</v>
      </c>
      <c r="N27" s="14">
        <f t="shared" si="0"/>
        <v>0.75</v>
      </c>
      <c r="O27" s="14">
        <f t="shared" si="0"/>
        <v>0.5</v>
      </c>
      <c r="P27" s="14">
        <f t="shared" si="0"/>
        <v>-0.5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6040</v>
      </c>
      <c r="D28" s="12">
        <f t="shared" ref="D28:G28" si="1">SUM(D11:D27)</f>
        <v>3825</v>
      </c>
      <c r="E28" s="12">
        <f t="shared" si="1"/>
        <v>1563</v>
      </c>
      <c r="F28" s="12">
        <f t="shared" si="1"/>
        <v>532</v>
      </c>
      <c r="G28" s="12">
        <f t="shared" si="1"/>
        <v>120</v>
      </c>
      <c r="H28" s="12">
        <f>SUM(H11:H27)</f>
        <v>6413</v>
      </c>
      <c r="I28" s="12">
        <f t="shared" ref="I28:L28" si="2">SUM(I11:I27)</f>
        <v>3995</v>
      </c>
      <c r="J28" s="12">
        <f t="shared" si="2"/>
        <v>1788</v>
      </c>
      <c r="K28" s="12">
        <f t="shared" si="2"/>
        <v>507</v>
      </c>
      <c r="L28" s="12">
        <f t="shared" si="2"/>
        <v>123</v>
      </c>
      <c r="M28" s="15">
        <f t="shared" si="0"/>
        <v>6.1754966887417218E-2</v>
      </c>
      <c r="N28" s="15">
        <f t="shared" si="0"/>
        <v>4.4444444444444446E-2</v>
      </c>
      <c r="O28" s="15">
        <f t="shared" si="0"/>
        <v>0.14395393474088292</v>
      </c>
      <c r="P28" s="15">
        <f t="shared" si="0"/>
        <v>-4.6992481203007516E-2</v>
      </c>
      <c r="Q28" s="15">
        <f t="shared" si="0"/>
        <v>2.5000000000000001E-2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625" bestFit="1" customWidth="1"/>
    <col min="4" max="5" width="12.5" bestFit="1" customWidth="1"/>
    <col min="6" max="6" width="10.125" bestFit="1" customWidth="1"/>
    <col min="7" max="7" width="12" bestFit="1" customWidth="1"/>
    <col min="8" max="8" width="8.625" bestFit="1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27" t="s">
        <v>119</v>
      </c>
      <c r="D9" s="28"/>
      <c r="E9" s="28"/>
      <c r="F9" s="28"/>
      <c r="G9" s="28"/>
      <c r="H9" s="27" t="s">
        <v>120</v>
      </c>
      <c r="I9" s="28"/>
      <c r="J9" s="28"/>
      <c r="K9" s="28"/>
      <c r="L9" s="28"/>
      <c r="M9" s="27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1">
        <v>1737</v>
      </c>
      <c r="D11" s="21">
        <v>884</v>
      </c>
      <c r="E11" s="21">
        <v>185</v>
      </c>
      <c r="F11" s="21">
        <v>529</v>
      </c>
      <c r="G11" s="21">
        <v>139</v>
      </c>
      <c r="H11" s="21">
        <v>1627</v>
      </c>
      <c r="I11" s="21">
        <v>818</v>
      </c>
      <c r="J11" s="21">
        <v>187</v>
      </c>
      <c r="K11" s="21">
        <v>499</v>
      </c>
      <c r="L11" s="21">
        <v>123</v>
      </c>
      <c r="M11" s="14">
        <f>IF(C11=0,"-",(H11-C11)/C11)</f>
        <v>-6.3327576280944153E-2</v>
      </c>
      <c r="N11" s="14">
        <f>IF(D11=0,"-",(I11-D11)/D11)</f>
        <v>-7.4660633484162894E-2</v>
      </c>
      <c r="O11" s="14">
        <f>IF(E11=0,"-",(J11-E11)/E11)</f>
        <v>1.0810810810810811E-2</v>
      </c>
      <c r="P11" s="14">
        <f>IF(F11=0,"-",(K11-F11)/F11)</f>
        <v>-5.6710775047258979E-2</v>
      </c>
      <c r="Q11" s="14">
        <f>IF(G11=0,"-",(L11-G11)/G11)</f>
        <v>-0.11510791366906475</v>
      </c>
    </row>
    <row r="12" spans="2:17" ht="20.100000000000001" customHeight="1" thickBot="1" x14ac:dyDescent="0.25">
      <c r="B12" s="6" t="s">
        <v>3</v>
      </c>
      <c r="C12" s="21">
        <v>216</v>
      </c>
      <c r="D12" s="21">
        <v>102</v>
      </c>
      <c r="E12" s="21">
        <v>70</v>
      </c>
      <c r="F12" s="21">
        <v>29</v>
      </c>
      <c r="G12" s="21">
        <v>15</v>
      </c>
      <c r="H12" s="21">
        <v>191</v>
      </c>
      <c r="I12" s="21">
        <v>76</v>
      </c>
      <c r="J12" s="21">
        <v>66</v>
      </c>
      <c r="K12" s="21">
        <v>26</v>
      </c>
      <c r="L12" s="21">
        <v>23</v>
      </c>
      <c r="M12" s="14">
        <f t="shared" ref="M12:Q28" si="0">IF(C12=0,"-",(H12-C12)/C12)</f>
        <v>-0.11574074074074074</v>
      </c>
      <c r="N12" s="14">
        <f t="shared" si="0"/>
        <v>-0.25490196078431371</v>
      </c>
      <c r="O12" s="14">
        <f t="shared" si="0"/>
        <v>-5.7142857142857141E-2</v>
      </c>
      <c r="P12" s="14">
        <f t="shared" si="0"/>
        <v>-0.10344827586206896</v>
      </c>
      <c r="Q12" s="14">
        <f t="shared" si="0"/>
        <v>0.53333333333333333</v>
      </c>
    </row>
    <row r="13" spans="2:17" ht="20.100000000000001" customHeight="1" thickBot="1" x14ac:dyDescent="0.25">
      <c r="B13" s="6" t="s">
        <v>4</v>
      </c>
      <c r="C13" s="21">
        <v>201</v>
      </c>
      <c r="D13" s="21">
        <v>114</v>
      </c>
      <c r="E13" s="21">
        <v>11</v>
      </c>
      <c r="F13" s="21">
        <v>72</v>
      </c>
      <c r="G13" s="21">
        <v>4</v>
      </c>
      <c r="H13" s="21">
        <v>171</v>
      </c>
      <c r="I13" s="21">
        <v>109</v>
      </c>
      <c r="J13" s="21">
        <v>14</v>
      </c>
      <c r="K13" s="21">
        <v>44</v>
      </c>
      <c r="L13" s="21">
        <v>4</v>
      </c>
      <c r="M13" s="14">
        <f t="shared" si="0"/>
        <v>-0.14925373134328357</v>
      </c>
      <c r="N13" s="14">
        <f t="shared" si="0"/>
        <v>-4.3859649122807015E-2</v>
      </c>
      <c r="O13" s="14">
        <f t="shared" si="0"/>
        <v>0.27272727272727271</v>
      </c>
      <c r="P13" s="14">
        <f t="shared" si="0"/>
        <v>-0.3888888888888889</v>
      </c>
      <c r="Q13" s="14">
        <f t="shared" si="0"/>
        <v>0</v>
      </c>
    </row>
    <row r="14" spans="2:17" ht="20.100000000000001" customHeight="1" thickBot="1" x14ac:dyDescent="0.25">
      <c r="B14" s="6" t="s">
        <v>5</v>
      </c>
      <c r="C14" s="21">
        <v>224</v>
      </c>
      <c r="D14" s="21">
        <v>114</v>
      </c>
      <c r="E14" s="21">
        <v>53</v>
      </c>
      <c r="F14" s="21">
        <v>29</v>
      </c>
      <c r="G14" s="21">
        <v>28</v>
      </c>
      <c r="H14" s="21">
        <v>272</v>
      </c>
      <c r="I14" s="21">
        <v>131</v>
      </c>
      <c r="J14" s="21">
        <v>75</v>
      </c>
      <c r="K14" s="21">
        <v>49</v>
      </c>
      <c r="L14" s="21">
        <v>17</v>
      </c>
      <c r="M14" s="14">
        <f t="shared" si="0"/>
        <v>0.21428571428571427</v>
      </c>
      <c r="N14" s="14">
        <f t="shared" si="0"/>
        <v>0.14912280701754385</v>
      </c>
      <c r="O14" s="14">
        <f t="shared" si="0"/>
        <v>0.41509433962264153</v>
      </c>
      <c r="P14" s="14">
        <f t="shared" si="0"/>
        <v>0.68965517241379315</v>
      </c>
      <c r="Q14" s="14">
        <f t="shared" si="0"/>
        <v>-0.39285714285714285</v>
      </c>
    </row>
    <row r="15" spans="2:17" ht="20.100000000000001" customHeight="1" thickBot="1" x14ac:dyDescent="0.25">
      <c r="B15" s="6" t="s">
        <v>6</v>
      </c>
      <c r="C15" s="21">
        <v>274</v>
      </c>
      <c r="D15" s="21">
        <v>165</v>
      </c>
      <c r="E15" s="21">
        <v>25</v>
      </c>
      <c r="F15" s="21">
        <v>77</v>
      </c>
      <c r="G15" s="21">
        <v>7</v>
      </c>
      <c r="H15" s="21">
        <v>251</v>
      </c>
      <c r="I15" s="21">
        <v>126</v>
      </c>
      <c r="J15" s="21">
        <v>36</v>
      </c>
      <c r="K15" s="21">
        <v>72</v>
      </c>
      <c r="L15" s="21">
        <v>17</v>
      </c>
      <c r="M15" s="14">
        <f t="shared" si="0"/>
        <v>-8.3941605839416053E-2</v>
      </c>
      <c r="N15" s="14">
        <f t="shared" si="0"/>
        <v>-0.23636363636363636</v>
      </c>
      <c r="O15" s="14">
        <f t="shared" si="0"/>
        <v>0.44</v>
      </c>
      <c r="P15" s="14">
        <f t="shared" si="0"/>
        <v>-6.4935064935064929E-2</v>
      </c>
      <c r="Q15" s="14">
        <f t="shared" si="0"/>
        <v>1.4285714285714286</v>
      </c>
    </row>
    <row r="16" spans="2:17" ht="20.100000000000001" customHeight="1" thickBot="1" x14ac:dyDescent="0.25">
      <c r="B16" s="6" t="s">
        <v>7</v>
      </c>
      <c r="C16" s="21">
        <v>78</v>
      </c>
      <c r="D16" s="21">
        <v>40</v>
      </c>
      <c r="E16" s="21">
        <v>8</v>
      </c>
      <c r="F16" s="21">
        <v>23</v>
      </c>
      <c r="G16" s="21">
        <v>7</v>
      </c>
      <c r="H16" s="21">
        <v>82</v>
      </c>
      <c r="I16" s="21">
        <v>37</v>
      </c>
      <c r="J16" s="21">
        <v>12</v>
      </c>
      <c r="K16" s="21">
        <v>28</v>
      </c>
      <c r="L16" s="21">
        <v>5</v>
      </c>
      <c r="M16" s="14">
        <f t="shared" si="0"/>
        <v>5.128205128205128E-2</v>
      </c>
      <c r="N16" s="14">
        <f t="shared" si="0"/>
        <v>-7.4999999999999997E-2</v>
      </c>
      <c r="O16" s="14">
        <f t="shared" si="0"/>
        <v>0.5</v>
      </c>
      <c r="P16" s="14">
        <f t="shared" si="0"/>
        <v>0.21739130434782608</v>
      </c>
      <c r="Q16" s="14">
        <f t="shared" si="0"/>
        <v>-0.2857142857142857</v>
      </c>
    </row>
    <row r="17" spans="2:17" ht="20.100000000000001" customHeight="1" thickBot="1" x14ac:dyDescent="0.25">
      <c r="B17" s="6" t="s">
        <v>8</v>
      </c>
      <c r="C17" s="21">
        <v>377</v>
      </c>
      <c r="D17" s="21">
        <v>187</v>
      </c>
      <c r="E17" s="21">
        <v>51</v>
      </c>
      <c r="F17" s="21">
        <v>97</v>
      </c>
      <c r="G17" s="21">
        <v>42</v>
      </c>
      <c r="H17" s="21">
        <v>338</v>
      </c>
      <c r="I17" s="21">
        <v>177</v>
      </c>
      <c r="J17" s="21">
        <v>56</v>
      </c>
      <c r="K17" s="21">
        <v>73</v>
      </c>
      <c r="L17" s="21">
        <v>32</v>
      </c>
      <c r="M17" s="14">
        <f t="shared" si="0"/>
        <v>-0.10344827586206896</v>
      </c>
      <c r="N17" s="14">
        <f t="shared" si="0"/>
        <v>-5.3475935828877004E-2</v>
      </c>
      <c r="O17" s="14">
        <f t="shared" si="0"/>
        <v>9.8039215686274508E-2</v>
      </c>
      <c r="P17" s="14">
        <f t="shared" si="0"/>
        <v>-0.24742268041237114</v>
      </c>
      <c r="Q17" s="14">
        <f t="shared" si="0"/>
        <v>-0.23809523809523808</v>
      </c>
    </row>
    <row r="18" spans="2:17" ht="20.100000000000001" customHeight="1" thickBot="1" x14ac:dyDescent="0.25">
      <c r="B18" s="6" t="s">
        <v>9</v>
      </c>
      <c r="C18" s="21">
        <v>338</v>
      </c>
      <c r="D18" s="21">
        <v>152</v>
      </c>
      <c r="E18" s="21">
        <v>68</v>
      </c>
      <c r="F18" s="21">
        <v>87</v>
      </c>
      <c r="G18" s="21">
        <v>31</v>
      </c>
      <c r="H18" s="21">
        <v>332</v>
      </c>
      <c r="I18" s="21">
        <v>131</v>
      </c>
      <c r="J18" s="21">
        <v>99</v>
      </c>
      <c r="K18" s="21">
        <v>75</v>
      </c>
      <c r="L18" s="21">
        <v>27</v>
      </c>
      <c r="M18" s="14">
        <f t="shared" si="0"/>
        <v>-1.7751479289940829E-2</v>
      </c>
      <c r="N18" s="14">
        <f t="shared" si="0"/>
        <v>-0.13815789473684212</v>
      </c>
      <c r="O18" s="14">
        <f t="shared" si="0"/>
        <v>0.45588235294117646</v>
      </c>
      <c r="P18" s="14">
        <f t="shared" si="0"/>
        <v>-0.13793103448275862</v>
      </c>
      <c r="Q18" s="14">
        <f t="shared" si="0"/>
        <v>-0.12903225806451613</v>
      </c>
    </row>
    <row r="19" spans="2:17" ht="20.100000000000001" customHeight="1" thickBot="1" x14ac:dyDescent="0.25">
      <c r="B19" s="6" t="s">
        <v>10</v>
      </c>
      <c r="C19" s="21">
        <v>1631</v>
      </c>
      <c r="D19" s="21">
        <v>564</v>
      </c>
      <c r="E19" s="21">
        <v>363</v>
      </c>
      <c r="F19" s="21">
        <v>418</v>
      </c>
      <c r="G19" s="21">
        <v>286</v>
      </c>
      <c r="H19" s="21">
        <v>1632</v>
      </c>
      <c r="I19" s="21">
        <v>588</v>
      </c>
      <c r="J19" s="21">
        <v>413</v>
      </c>
      <c r="K19" s="21">
        <v>409</v>
      </c>
      <c r="L19" s="21">
        <v>222</v>
      </c>
      <c r="M19" s="14">
        <f t="shared" si="0"/>
        <v>6.131207847946045E-4</v>
      </c>
      <c r="N19" s="14">
        <f t="shared" si="0"/>
        <v>4.2553191489361701E-2</v>
      </c>
      <c r="O19" s="14">
        <f t="shared" si="0"/>
        <v>0.13774104683195593</v>
      </c>
      <c r="P19" s="14">
        <f t="shared" si="0"/>
        <v>-2.1531100478468901E-2</v>
      </c>
      <c r="Q19" s="14">
        <f t="shared" si="0"/>
        <v>-0.22377622377622378</v>
      </c>
    </row>
    <row r="20" spans="2:17" ht="20.100000000000001" customHeight="1" thickBot="1" x14ac:dyDescent="0.25">
      <c r="B20" s="6" t="s">
        <v>11</v>
      </c>
      <c r="C20" s="21">
        <v>1044</v>
      </c>
      <c r="D20" s="21">
        <v>478</v>
      </c>
      <c r="E20" s="21">
        <v>232</v>
      </c>
      <c r="F20" s="21">
        <v>235</v>
      </c>
      <c r="G20" s="21">
        <v>99</v>
      </c>
      <c r="H20" s="21">
        <v>1134</v>
      </c>
      <c r="I20" s="21">
        <v>505</v>
      </c>
      <c r="J20" s="21">
        <v>243</v>
      </c>
      <c r="K20" s="21">
        <v>262</v>
      </c>
      <c r="L20" s="21">
        <v>124</v>
      </c>
      <c r="M20" s="14">
        <f t="shared" si="0"/>
        <v>8.6206896551724144E-2</v>
      </c>
      <c r="N20" s="14">
        <f t="shared" si="0"/>
        <v>5.6485355648535567E-2</v>
      </c>
      <c r="O20" s="14">
        <f t="shared" si="0"/>
        <v>4.7413793103448273E-2</v>
      </c>
      <c r="P20" s="14">
        <f t="shared" si="0"/>
        <v>0.1148936170212766</v>
      </c>
      <c r="Q20" s="14">
        <f t="shared" si="0"/>
        <v>0.25252525252525254</v>
      </c>
    </row>
    <row r="21" spans="2:17" ht="20.100000000000001" customHeight="1" thickBot="1" x14ac:dyDescent="0.25">
      <c r="B21" s="6" t="s">
        <v>12</v>
      </c>
      <c r="C21" s="21">
        <v>155</v>
      </c>
      <c r="D21" s="21">
        <v>110</v>
      </c>
      <c r="E21" s="21">
        <v>25</v>
      </c>
      <c r="F21" s="21">
        <v>19</v>
      </c>
      <c r="G21" s="21">
        <v>1</v>
      </c>
      <c r="H21" s="21">
        <v>152</v>
      </c>
      <c r="I21" s="21">
        <v>115</v>
      </c>
      <c r="J21" s="21">
        <v>21</v>
      </c>
      <c r="K21" s="21">
        <v>13</v>
      </c>
      <c r="L21" s="21">
        <v>3</v>
      </c>
      <c r="M21" s="14">
        <f t="shared" si="0"/>
        <v>-1.935483870967742E-2</v>
      </c>
      <c r="N21" s="14">
        <f t="shared" si="0"/>
        <v>4.5454545454545456E-2</v>
      </c>
      <c r="O21" s="14">
        <f t="shared" si="0"/>
        <v>-0.16</v>
      </c>
      <c r="P21" s="14">
        <f t="shared" si="0"/>
        <v>-0.31578947368421051</v>
      </c>
      <c r="Q21" s="14">
        <f t="shared" si="0"/>
        <v>2</v>
      </c>
    </row>
    <row r="22" spans="2:17" ht="20.100000000000001" customHeight="1" thickBot="1" x14ac:dyDescent="0.25">
      <c r="B22" s="6" t="s">
        <v>13</v>
      </c>
      <c r="C22" s="21">
        <v>343</v>
      </c>
      <c r="D22" s="21">
        <v>220</v>
      </c>
      <c r="E22" s="21">
        <v>29</v>
      </c>
      <c r="F22" s="21">
        <v>80</v>
      </c>
      <c r="G22" s="21">
        <v>14</v>
      </c>
      <c r="H22" s="21">
        <v>339</v>
      </c>
      <c r="I22" s="21">
        <v>246</v>
      </c>
      <c r="J22" s="21">
        <v>35</v>
      </c>
      <c r="K22" s="21">
        <v>52</v>
      </c>
      <c r="L22" s="21">
        <v>6</v>
      </c>
      <c r="M22" s="14">
        <f t="shared" si="0"/>
        <v>-1.1661807580174927E-2</v>
      </c>
      <c r="N22" s="14">
        <f t="shared" si="0"/>
        <v>0.11818181818181818</v>
      </c>
      <c r="O22" s="14">
        <f t="shared" si="0"/>
        <v>0.20689655172413793</v>
      </c>
      <c r="P22" s="14">
        <f t="shared" si="0"/>
        <v>-0.35</v>
      </c>
      <c r="Q22" s="14">
        <f t="shared" si="0"/>
        <v>-0.5714285714285714</v>
      </c>
    </row>
    <row r="23" spans="2:17" ht="20.100000000000001" customHeight="1" thickBot="1" x14ac:dyDescent="0.25">
      <c r="B23" s="6" t="s">
        <v>14</v>
      </c>
      <c r="C23" s="21">
        <v>1527</v>
      </c>
      <c r="D23" s="21">
        <v>548</v>
      </c>
      <c r="E23" s="21">
        <v>448</v>
      </c>
      <c r="F23" s="21">
        <v>302</v>
      </c>
      <c r="G23" s="21">
        <v>229</v>
      </c>
      <c r="H23" s="21">
        <v>1662</v>
      </c>
      <c r="I23" s="21">
        <v>596</v>
      </c>
      <c r="J23" s="21">
        <v>461</v>
      </c>
      <c r="K23" s="21">
        <v>340</v>
      </c>
      <c r="L23" s="21">
        <v>265</v>
      </c>
      <c r="M23" s="14">
        <f t="shared" si="0"/>
        <v>8.8408644400785857E-2</v>
      </c>
      <c r="N23" s="14">
        <f t="shared" si="0"/>
        <v>8.7591240875912413E-2</v>
      </c>
      <c r="O23" s="14">
        <f t="shared" si="0"/>
        <v>2.9017857142857144E-2</v>
      </c>
      <c r="P23" s="14">
        <f t="shared" si="0"/>
        <v>0.12582781456953643</v>
      </c>
      <c r="Q23" s="14">
        <f t="shared" si="0"/>
        <v>0.15720524017467249</v>
      </c>
    </row>
    <row r="24" spans="2:17" ht="20.100000000000001" customHeight="1" thickBot="1" x14ac:dyDescent="0.25">
      <c r="B24" s="6" t="s">
        <v>15</v>
      </c>
      <c r="C24" s="21">
        <v>229</v>
      </c>
      <c r="D24" s="21">
        <v>87</v>
      </c>
      <c r="E24" s="21">
        <v>71</v>
      </c>
      <c r="F24" s="21">
        <v>35</v>
      </c>
      <c r="G24" s="21">
        <v>36</v>
      </c>
      <c r="H24" s="21">
        <v>256</v>
      </c>
      <c r="I24" s="21">
        <v>92</v>
      </c>
      <c r="J24" s="21">
        <v>87</v>
      </c>
      <c r="K24" s="21">
        <v>41</v>
      </c>
      <c r="L24" s="21">
        <v>36</v>
      </c>
      <c r="M24" s="14">
        <f t="shared" si="0"/>
        <v>0.11790393013100436</v>
      </c>
      <c r="N24" s="14">
        <f t="shared" si="0"/>
        <v>5.7471264367816091E-2</v>
      </c>
      <c r="O24" s="14">
        <f t="shared" si="0"/>
        <v>0.22535211267605634</v>
      </c>
      <c r="P24" s="14">
        <f t="shared" si="0"/>
        <v>0.17142857142857143</v>
      </c>
      <c r="Q24" s="14">
        <f t="shared" si="0"/>
        <v>0</v>
      </c>
    </row>
    <row r="25" spans="2:17" ht="20.100000000000001" customHeight="1" thickBot="1" x14ac:dyDescent="0.25">
      <c r="B25" s="6" t="s">
        <v>16</v>
      </c>
      <c r="C25" s="21">
        <v>91</v>
      </c>
      <c r="D25" s="21">
        <v>31</v>
      </c>
      <c r="E25" s="21">
        <v>52</v>
      </c>
      <c r="F25" s="21">
        <v>5</v>
      </c>
      <c r="G25" s="21">
        <v>3</v>
      </c>
      <c r="H25" s="21">
        <v>127</v>
      </c>
      <c r="I25" s="21">
        <v>71</v>
      </c>
      <c r="J25" s="21">
        <v>44</v>
      </c>
      <c r="K25" s="21">
        <v>7</v>
      </c>
      <c r="L25" s="21">
        <v>5</v>
      </c>
      <c r="M25" s="14">
        <f t="shared" si="0"/>
        <v>0.39560439560439559</v>
      </c>
      <c r="N25" s="14">
        <f t="shared" si="0"/>
        <v>1.2903225806451613</v>
      </c>
      <c r="O25" s="14">
        <f t="shared" si="0"/>
        <v>-0.15384615384615385</v>
      </c>
      <c r="P25" s="14">
        <f t="shared" si="0"/>
        <v>0.4</v>
      </c>
      <c r="Q25" s="14">
        <f t="shared" si="0"/>
        <v>0.66666666666666663</v>
      </c>
    </row>
    <row r="26" spans="2:17" ht="20.100000000000001" customHeight="1" thickBot="1" x14ac:dyDescent="0.25">
      <c r="B26" s="7" t="s">
        <v>17</v>
      </c>
      <c r="C26" s="21">
        <v>344</v>
      </c>
      <c r="D26" s="21">
        <v>169</v>
      </c>
      <c r="E26" s="21">
        <v>87</v>
      </c>
      <c r="F26" s="21">
        <v>55</v>
      </c>
      <c r="G26" s="21">
        <v>33</v>
      </c>
      <c r="H26" s="21">
        <v>319</v>
      </c>
      <c r="I26" s="21">
        <v>127</v>
      </c>
      <c r="J26" s="21">
        <v>107</v>
      </c>
      <c r="K26" s="21">
        <v>50</v>
      </c>
      <c r="L26" s="21">
        <v>35</v>
      </c>
      <c r="M26" s="14">
        <f t="shared" si="0"/>
        <v>-7.2674418604651167E-2</v>
      </c>
      <c r="N26" s="14">
        <f t="shared" si="0"/>
        <v>-0.24852071005917159</v>
      </c>
      <c r="O26" s="14">
        <f t="shared" si="0"/>
        <v>0.22988505747126436</v>
      </c>
      <c r="P26" s="14">
        <f t="shared" si="0"/>
        <v>-9.0909090909090912E-2</v>
      </c>
      <c r="Q26" s="14">
        <f t="shared" si="0"/>
        <v>6.0606060606060608E-2</v>
      </c>
    </row>
    <row r="27" spans="2:17" ht="20.100000000000001" customHeight="1" thickBot="1" x14ac:dyDescent="0.25">
      <c r="B27" s="8" t="s">
        <v>18</v>
      </c>
      <c r="C27" s="21">
        <v>23</v>
      </c>
      <c r="D27" s="21">
        <v>13</v>
      </c>
      <c r="E27" s="21">
        <v>7</v>
      </c>
      <c r="F27" s="21">
        <v>2</v>
      </c>
      <c r="G27" s="21">
        <v>1</v>
      </c>
      <c r="H27" s="21">
        <v>90</v>
      </c>
      <c r="I27" s="21">
        <v>31</v>
      </c>
      <c r="J27" s="21">
        <v>32</v>
      </c>
      <c r="K27" s="21">
        <v>14</v>
      </c>
      <c r="L27" s="21">
        <v>13</v>
      </c>
      <c r="M27" s="14">
        <f t="shared" si="0"/>
        <v>2.9130434782608696</v>
      </c>
      <c r="N27" s="14">
        <f t="shared" si="0"/>
        <v>1.3846153846153846</v>
      </c>
      <c r="O27" s="14">
        <f t="shared" si="0"/>
        <v>3.5714285714285716</v>
      </c>
      <c r="P27" s="14">
        <f t="shared" si="0"/>
        <v>6</v>
      </c>
      <c r="Q27" s="14">
        <f t="shared" si="0"/>
        <v>12</v>
      </c>
    </row>
    <row r="28" spans="2:17" ht="20.100000000000001" customHeight="1" thickBot="1" x14ac:dyDescent="0.25">
      <c r="B28" s="9" t="s">
        <v>19</v>
      </c>
      <c r="C28" s="12">
        <f>SUM(C11:C27)</f>
        <v>8832</v>
      </c>
      <c r="D28" s="12">
        <f t="shared" ref="D28:G28" si="1">SUM(D11:D27)</f>
        <v>3978</v>
      </c>
      <c r="E28" s="12">
        <f t="shared" si="1"/>
        <v>1785</v>
      </c>
      <c r="F28" s="12">
        <f t="shared" si="1"/>
        <v>2094</v>
      </c>
      <c r="G28" s="12">
        <f t="shared" si="1"/>
        <v>975</v>
      </c>
      <c r="H28" s="12">
        <f>SUM(H11:H27)</f>
        <v>8975</v>
      </c>
      <c r="I28" s="12">
        <f t="shared" ref="I28:L28" si="2">SUM(I11:I27)</f>
        <v>3976</v>
      </c>
      <c r="J28" s="12">
        <f t="shared" si="2"/>
        <v>1988</v>
      </c>
      <c r="K28" s="12">
        <f t="shared" si="2"/>
        <v>2054</v>
      </c>
      <c r="L28" s="12">
        <f t="shared" si="2"/>
        <v>957</v>
      </c>
      <c r="M28" s="15">
        <f t="shared" si="0"/>
        <v>1.6191123188405796E-2</v>
      </c>
      <c r="N28" s="15">
        <f t="shared" si="0"/>
        <v>-5.0276520864756154E-4</v>
      </c>
      <c r="O28" s="15">
        <f t="shared" si="0"/>
        <v>0.11372549019607843</v>
      </c>
      <c r="P28" s="15">
        <f t="shared" si="0"/>
        <v>-1.9102196752626553E-2</v>
      </c>
      <c r="Q28" s="15">
        <f t="shared" si="0"/>
        <v>-1.8461538461538463E-2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27" t="s">
        <v>119</v>
      </c>
      <c r="D9" s="28"/>
      <c r="E9" s="28"/>
      <c r="F9" s="28"/>
      <c r="G9" s="27" t="s">
        <v>120</v>
      </c>
      <c r="H9" s="28"/>
      <c r="I9" s="28"/>
      <c r="J9" s="28"/>
      <c r="K9" s="27" t="s">
        <v>122</v>
      </c>
      <c r="L9" s="28"/>
      <c r="M9" s="28"/>
      <c r="N9" s="28"/>
    </row>
    <row r="10" spans="2:14" ht="44.25" customHeight="1" thickBot="1" x14ac:dyDescent="0.25">
      <c r="C10" s="10" t="s">
        <v>57</v>
      </c>
      <c r="D10" s="10" t="s">
        <v>58</v>
      </c>
      <c r="E10" s="10" t="s">
        <v>59</v>
      </c>
      <c r="F10" s="10" t="s">
        <v>60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57</v>
      </c>
      <c r="L10" s="10" t="s">
        <v>58</v>
      </c>
      <c r="M10" s="10" t="s">
        <v>59</v>
      </c>
      <c r="N10" s="10" t="s">
        <v>60</v>
      </c>
    </row>
    <row r="11" spans="2:14" ht="20.100000000000001" customHeight="1" thickBot="1" x14ac:dyDescent="0.25">
      <c r="B11" s="5" t="s">
        <v>2</v>
      </c>
      <c r="C11" s="11">
        <f>SUM(D11:E11)</f>
        <v>1064</v>
      </c>
      <c r="D11" s="21">
        <v>646</v>
      </c>
      <c r="E11" s="21">
        <v>418</v>
      </c>
      <c r="F11" s="21">
        <v>657</v>
      </c>
      <c r="G11" s="11">
        <f>SUM(H11:I11)</f>
        <v>1003</v>
      </c>
      <c r="H11" s="21">
        <v>644</v>
      </c>
      <c r="I11" s="21">
        <v>359</v>
      </c>
      <c r="J11" s="21">
        <v>602</v>
      </c>
      <c r="K11" s="14">
        <f>IF(C11=0,"-",(G11-C11)/C11)</f>
        <v>-5.733082706766917E-2</v>
      </c>
      <c r="L11" s="14">
        <f>IF(D11=0,"-",(H11-D11)/D11)</f>
        <v>-3.0959752321981426E-3</v>
      </c>
      <c r="M11" s="14">
        <f>IF(E11=0,"-",(I11-E11)/E11)</f>
        <v>-0.14114832535885166</v>
      </c>
      <c r="N11" s="14">
        <f>IF(F11=0,"-",(J11-F11)/F11)</f>
        <v>-8.3713850837138504E-2</v>
      </c>
    </row>
    <row r="12" spans="2:14" ht="20.100000000000001" customHeight="1" thickBot="1" x14ac:dyDescent="0.25">
      <c r="B12" s="6" t="s">
        <v>3</v>
      </c>
      <c r="C12" s="11">
        <f t="shared" ref="C12:C27" si="0">SUM(D12:E12)</f>
        <v>172</v>
      </c>
      <c r="D12" s="21">
        <v>124</v>
      </c>
      <c r="E12" s="21">
        <v>48</v>
      </c>
      <c r="F12" s="21">
        <v>44</v>
      </c>
      <c r="G12" s="11">
        <f t="shared" ref="G12:G27" si="1">SUM(H12:I12)</f>
        <v>142</v>
      </c>
      <c r="H12" s="21">
        <v>90</v>
      </c>
      <c r="I12" s="21">
        <v>52</v>
      </c>
      <c r="J12" s="21">
        <v>49</v>
      </c>
      <c r="K12" s="14">
        <f t="shared" ref="K12:N28" si="2">IF(C12=0,"-",(G12-C12)/C12)</f>
        <v>-0.1744186046511628</v>
      </c>
      <c r="L12" s="14">
        <f t="shared" si="2"/>
        <v>-0.27419354838709675</v>
      </c>
      <c r="M12" s="14">
        <f t="shared" si="2"/>
        <v>8.3333333333333329E-2</v>
      </c>
      <c r="N12" s="14">
        <f t="shared" si="2"/>
        <v>0.11363636363636363</v>
      </c>
    </row>
    <row r="13" spans="2:14" ht="20.100000000000001" customHeight="1" thickBot="1" x14ac:dyDescent="0.25">
      <c r="B13" s="6" t="s">
        <v>4</v>
      </c>
      <c r="C13" s="11">
        <f t="shared" si="0"/>
        <v>123</v>
      </c>
      <c r="D13" s="21">
        <v>72</v>
      </c>
      <c r="E13" s="21">
        <v>51</v>
      </c>
      <c r="F13" s="21">
        <v>75</v>
      </c>
      <c r="G13" s="11">
        <f t="shared" si="1"/>
        <v>123</v>
      </c>
      <c r="H13" s="21">
        <v>67</v>
      </c>
      <c r="I13" s="21">
        <v>56</v>
      </c>
      <c r="J13" s="21">
        <v>48</v>
      </c>
      <c r="K13" s="14">
        <f t="shared" si="2"/>
        <v>0</v>
      </c>
      <c r="L13" s="14">
        <f t="shared" si="2"/>
        <v>-6.9444444444444448E-2</v>
      </c>
      <c r="M13" s="14">
        <f t="shared" si="2"/>
        <v>9.8039215686274508E-2</v>
      </c>
      <c r="N13" s="14">
        <f t="shared" si="2"/>
        <v>-0.36</v>
      </c>
    </row>
    <row r="14" spans="2:14" ht="20.100000000000001" customHeight="1" thickBot="1" x14ac:dyDescent="0.25">
      <c r="B14" s="6" t="s">
        <v>5</v>
      </c>
      <c r="C14" s="11">
        <f t="shared" si="0"/>
        <v>167</v>
      </c>
      <c r="D14" s="21">
        <v>124</v>
      </c>
      <c r="E14" s="21">
        <v>43</v>
      </c>
      <c r="F14" s="21">
        <v>57</v>
      </c>
      <c r="G14" s="11">
        <f t="shared" si="1"/>
        <v>206</v>
      </c>
      <c r="H14" s="21">
        <v>160</v>
      </c>
      <c r="I14" s="21">
        <v>46</v>
      </c>
      <c r="J14" s="21">
        <v>66</v>
      </c>
      <c r="K14" s="14">
        <f t="shared" si="2"/>
        <v>0.23353293413173654</v>
      </c>
      <c r="L14" s="14">
        <f t="shared" si="2"/>
        <v>0.29032258064516131</v>
      </c>
      <c r="M14" s="14">
        <f t="shared" si="2"/>
        <v>6.9767441860465115E-2</v>
      </c>
      <c r="N14" s="14">
        <f t="shared" si="2"/>
        <v>0.15789473684210525</v>
      </c>
    </row>
    <row r="15" spans="2:14" ht="20.100000000000001" customHeight="1" thickBot="1" x14ac:dyDescent="0.25">
      <c r="B15" s="6" t="s">
        <v>6</v>
      </c>
      <c r="C15" s="11">
        <f t="shared" si="0"/>
        <v>189</v>
      </c>
      <c r="D15" s="21">
        <v>121</v>
      </c>
      <c r="E15" s="21">
        <v>68</v>
      </c>
      <c r="F15" s="21">
        <v>84</v>
      </c>
      <c r="G15" s="11">
        <f t="shared" si="1"/>
        <v>170</v>
      </c>
      <c r="H15" s="21">
        <v>111</v>
      </c>
      <c r="I15" s="21">
        <v>59</v>
      </c>
      <c r="J15" s="21">
        <v>96</v>
      </c>
      <c r="K15" s="14">
        <f t="shared" si="2"/>
        <v>-0.10052910052910052</v>
      </c>
      <c r="L15" s="14">
        <f t="shared" si="2"/>
        <v>-8.2644628099173556E-2</v>
      </c>
      <c r="M15" s="14">
        <f t="shared" si="2"/>
        <v>-0.13235294117647059</v>
      </c>
      <c r="N15" s="14">
        <f t="shared" si="2"/>
        <v>0.14285714285714285</v>
      </c>
    </row>
    <row r="16" spans="2:14" ht="20.100000000000001" customHeight="1" thickBot="1" x14ac:dyDescent="0.25">
      <c r="B16" s="6" t="s">
        <v>7</v>
      </c>
      <c r="C16" s="11">
        <f t="shared" si="0"/>
        <v>48</v>
      </c>
      <c r="D16" s="21">
        <v>27</v>
      </c>
      <c r="E16" s="21">
        <v>21</v>
      </c>
      <c r="F16" s="21">
        <v>30</v>
      </c>
      <c r="G16" s="11">
        <f t="shared" si="1"/>
        <v>49</v>
      </c>
      <c r="H16" s="21">
        <v>25</v>
      </c>
      <c r="I16" s="21">
        <v>24</v>
      </c>
      <c r="J16" s="21">
        <v>33</v>
      </c>
      <c r="K16" s="14">
        <f t="shared" si="2"/>
        <v>2.0833333333333332E-2</v>
      </c>
      <c r="L16" s="14">
        <f t="shared" si="2"/>
        <v>-7.407407407407407E-2</v>
      </c>
      <c r="M16" s="14">
        <f t="shared" si="2"/>
        <v>0.14285714285714285</v>
      </c>
      <c r="N16" s="14">
        <f t="shared" si="2"/>
        <v>0.1</v>
      </c>
    </row>
    <row r="17" spans="2:14" ht="20.100000000000001" customHeight="1" thickBot="1" x14ac:dyDescent="0.25">
      <c r="B17" s="6" t="s">
        <v>8</v>
      </c>
      <c r="C17" s="11">
        <f t="shared" si="0"/>
        <v>236</v>
      </c>
      <c r="D17" s="21">
        <v>137</v>
      </c>
      <c r="E17" s="21">
        <v>99</v>
      </c>
      <c r="F17" s="21">
        <v>138</v>
      </c>
      <c r="G17" s="11">
        <f t="shared" si="1"/>
        <v>230</v>
      </c>
      <c r="H17" s="21">
        <v>166</v>
      </c>
      <c r="I17" s="21">
        <v>64</v>
      </c>
      <c r="J17" s="21">
        <v>105</v>
      </c>
      <c r="K17" s="14">
        <f t="shared" si="2"/>
        <v>-2.5423728813559324E-2</v>
      </c>
      <c r="L17" s="14">
        <f t="shared" si="2"/>
        <v>0.21167883211678831</v>
      </c>
      <c r="M17" s="14">
        <f t="shared" si="2"/>
        <v>-0.35353535353535354</v>
      </c>
      <c r="N17" s="14">
        <f t="shared" si="2"/>
        <v>-0.2391304347826087</v>
      </c>
    </row>
    <row r="18" spans="2:14" ht="20.100000000000001" customHeight="1" thickBot="1" x14ac:dyDescent="0.25">
      <c r="B18" s="6" t="s">
        <v>9</v>
      </c>
      <c r="C18" s="11">
        <f t="shared" si="0"/>
        <v>220</v>
      </c>
      <c r="D18" s="21">
        <v>123</v>
      </c>
      <c r="E18" s="21">
        <v>97</v>
      </c>
      <c r="F18" s="21">
        <v>116</v>
      </c>
      <c r="G18" s="11">
        <f t="shared" si="1"/>
        <v>230</v>
      </c>
      <c r="H18" s="21">
        <v>143</v>
      </c>
      <c r="I18" s="21">
        <v>87</v>
      </c>
      <c r="J18" s="21">
        <v>97</v>
      </c>
      <c r="K18" s="14">
        <f t="shared" si="2"/>
        <v>4.5454545454545456E-2</v>
      </c>
      <c r="L18" s="14">
        <f t="shared" si="2"/>
        <v>0.16260162601626016</v>
      </c>
      <c r="M18" s="14">
        <f t="shared" si="2"/>
        <v>-0.10309278350515463</v>
      </c>
      <c r="N18" s="14">
        <f t="shared" si="2"/>
        <v>-0.16379310344827586</v>
      </c>
    </row>
    <row r="19" spans="2:14" ht="20.100000000000001" customHeight="1" thickBot="1" x14ac:dyDescent="0.25">
      <c r="B19" s="6" t="s">
        <v>10</v>
      </c>
      <c r="C19" s="11">
        <f t="shared" si="0"/>
        <v>914</v>
      </c>
      <c r="D19" s="21">
        <v>512</v>
      </c>
      <c r="E19" s="21">
        <v>402</v>
      </c>
      <c r="F19" s="21">
        <v>681</v>
      </c>
      <c r="G19" s="11">
        <f t="shared" si="1"/>
        <v>994</v>
      </c>
      <c r="H19" s="21">
        <v>562</v>
      </c>
      <c r="I19" s="21">
        <v>432</v>
      </c>
      <c r="J19" s="21">
        <v>618</v>
      </c>
      <c r="K19" s="14">
        <f t="shared" si="2"/>
        <v>8.7527352297592995E-2</v>
      </c>
      <c r="L19" s="14">
        <f t="shared" si="2"/>
        <v>9.765625E-2</v>
      </c>
      <c r="M19" s="14">
        <f t="shared" si="2"/>
        <v>7.4626865671641784E-2</v>
      </c>
      <c r="N19" s="14">
        <f t="shared" si="2"/>
        <v>-9.2511013215859028E-2</v>
      </c>
    </row>
    <row r="20" spans="2:14" ht="20.100000000000001" customHeight="1" thickBot="1" x14ac:dyDescent="0.25">
      <c r="B20" s="6" t="s">
        <v>11</v>
      </c>
      <c r="C20" s="11">
        <f t="shared" si="0"/>
        <v>709</v>
      </c>
      <c r="D20" s="21">
        <v>448</v>
      </c>
      <c r="E20" s="21">
        <v>261</v>
      </c>
      <c r="F20" s="21">
        <v>326</v>
      </c>
      <c r="G20" s="11">
        <f t="shared" si="1"/>
        <v>744</v>
      </c>
      <c r="H20" s="21">
        <v>459</v>
      </c>
      <c r="I20" s="21">
        <v>285</v>
      </c>
      <c r="J20" s="21">
        <v>385</v>
      </c>
      <c r="K20" s="14">
        <f t="shared" si="2"/>
        <v>4.9365303244005641E-2</v>
      </c>
      <c r="L20" s="14">
        <f t="shared" si="2"/>
        <v>2.4553571428571428E-2</v>
      </c>
      <c r="M20" s="14">
        <f t="shared" si="2"/>
        <v>9.1954022988505746E-2</v>
      </c>
      <c r="N20" s="14">
        <f t="shared" si="2"/>
        <v>0.18098159509202455</v>
      </c>
    </row>
    <row r="21" spans="2:14" ht="20.100000000000001" customHeight="1" thickBot="1" x14ac:dyDescent="0.25">
      <c r="B21" s="6" t="s">
        <v>12</v>
      </c>
      <c r="C21" s="11">
        <f t="shared" si="0"/>
        <v>135</v>
      </c>
      <c r="D21" s="21">
        <v>115</v>
      </c>
      <c r="E21" s="21">
        <v>20</v>
      </c>
      <c r="F21" s="21">
        <v>19</v>
      </c>
      <c r="G21" s="11">
        <f t="shared" si="1"/>
        <v>135</v>
      </c>
      <c r="H21" s="21">
        <v>113</v>
      </c>
      <c r="I21" s="21">
        <v>22</v>
      </c>
      <c r="J21" s="21">
        <v>16</v>
      </c>
      <c r="K21" s="14">
        <f t="shared" si="2"/>
        <v>0</v>
      </c>
      <c r="L21" s="14">
        <f t="shared" si="2"/>
        <v>-1.7391304347826087E-2</v>
      </c>
      <c r="M21" s="14">
        <f t="shared" si="2"/>
        <v>0.1</v>
      </c>
      <c r="N21" s="14">
        <f t="shared" si="2"/>
        <v>-0.15789473684210525</v>
      </c>
    </row>
    <row r="22" spans="2:14" ht="20.100000000000001" customHeight="1" thickBot="1" x14ac:dyDescent="0.25">
      <c r="B22" s="6" t="s">
        <v>13</v>
      </c>
      <c r="C22" s="11">
        <f t="shared" si="0"/>
        <v>249</v>
      </c>
      <c r="D22" s="21">
        <v>124</v>
      </c>
      <c r="E22" s="21">
        <v>125</v>
      </c>
      <c r="F22" s="21">
        <v>94</v>
      </c>
      <c r="G22" s="11">
        <f t="shared" si="1"/>
        <v>281</v>
      </c>
      <c r="H22" s="21">
        <v>173</v>
      </c>
      <c r="I22" s="21">
        <v>108</v>
      </c>
      <c r="J22" s="21">
        <v>58</v>
      </c>
      <c r="K22" s="14">
        <f t="shared" si="2"/>
        <v>0.12851405622489959</v>
      </c>
      <c r="L22" s="14">
        <f t="shared" si="2"/>
        <v>0.39516129032258063</v>
      </c>
      <c r="M22" s="14">
        <f t="shared" si="2"/>
        <v>-0.13600000000000001</v>
      </c>
      <c r="N22" s="14">
        <f t="shared" si="2"/>
        <v>-0.38297872340425532</v>
      </c>
    </row>
    <row r="23" spans="2:14" ht="20.100000000000001" customHeight="1" thickBot="1" x14ac:dyDescent="0.25">
      <c r="B23" s="6" t="s">
        <v>14</v>
      </c>
      <c r="C23" s="11">
        <f t="shared" si="0"/>
        <v>949</v>
      </c>
      <c r="D23" s="21">
        <v>560</v>
      </c>
      <c r="E23" s="21">
        <v>389</v>
      </c>
      <c r="F23" s="21">
        <v>498</v>
      </c>
      <c r="G23" s="11">
        <f t="shared" si="1"/>
        <v>1023</v>
      </c>
      <c r="H23" s="21">
        <v>610</v>
      </c>
      <c r="I23" s="21">
        <v>413</v>
      </c>
      <c r="J23" s="21">
        <v>558</v>
      </c>
      <c r="K23" s="14">
        <f t="shared" si="2"/>
        <v>7.7976817702845105E-2</v>
      </c>
      <c r="L23" s="14">
        <f t="shared" si="2"/>
        <v>8.9285714285714288E-2</v>
      </c>
      <c r="M23" s="14">
        <f t="shared" si="2"/>
        <v>6.1696658097686374E-2</v>
      </c>
      <c r="N23" s="14">
        <f t="shared" si="2"/>
        <v>0.12048192771084337</v>
      </c>
    </row>
    <row r="24" spans="2:14" ht="20.100000000000001" customHeight="1" thickBot="1" x14ac:dyDescent="0.25">
      <c r="B24" s="6" t="s">
        <v>15</v>
      </c>
      <c r="C24" s="11">
        <f t="shared" si="0"/>
        <v>158</v>
      </c>
      <c r="D24" s="21">
        <v>110</v>
      </c>
      <c r="E24" s="21">
        <v>48</v>
      </c>
      <c r="F24" s="21">
        <v>71</v>
      </c>
      <c r="G24" s="11">
        <f t="shared" si="1"/>
        <v>179</v>
      </c>
      <c r="H24" s="21">
        <v>127</v>
      </c>
      <c r="I24" s="21">
        <v>52</v>
      </c>
      <c r="J24" s="21">
        <v>77</v>
      </c>
      <c r="K24" s="14">
        <f t="shared" si="2"/>
        <v>0.13291139240506328</v>
      </c>
      <c r="L24" s="14">
        <f t="shared" si="2"/>
        <v>0.15454545454545454</v>
      </c>
      <c r="M24" s="14">
        <f t="shared" si="2"/>
        <v>8.3333333333333329E-2</v>
      </c>
      <c r="N24" s="14">
        <f t="shared" si="2"/>
        <v>8.4507042253521125E-2</v>
      </c>
    </row>
    <row r="25" spans="2:14" ht="20.100000000000001" customHeight="1" thickBot="1" x14ac:dyDescent="0.25">
      <c r="B25" s="6" t="s">
        <v>16</v>
      </c>
      <c r="C25" s="11">
        <f t="shared" si="0"/>
        <v>83</v>
      </c>
      <c r="D25" s="21">
        <v>55</v>
      </c>
      <c r="E25" s="21">
        <v>28</v>
      </c>
      <c r="F25" s="21">
        <v>8</v>
      </c>
      <c r="G25" s="11">
        <f t="shared" si="1"/>
        <v>115</v>
      </c>
      <c r="H25" s="21">
        <v>97</v>
      </c>
      <c r="I25" s="21">
        <v>18</v>
      </c>
      <c r="J25" s="21">
        <v>12</v>
      </c>
      <c r="K25" s="14">
        <f t="shared" si="2"/>
        <v>0.38554216867469882</v>
      </c>
      <c r="L25" s="14">
        <f t="shared" si="2"/>
        <v>0.76363636363636367</v>
      </c>
      <c r="M25" s="14">
        <f t="shared" si="2"/>
        <v>-0.35714285714285715</v>
      </c>
      <c r="N25" s="14">
        <f t="shared" si="2"/>
        <v>0.5</v>
      </c>
    </row>
    <row r="26" spans="2:14" ht="20.100000000000001" customHeight="1" thickBot="1" x14ac:dyDescent="0.25">
      <c r="B26" s="7" t="s">
        <v>17</v>
      </c>
      <c r="C26" s="11">
        <f t="shared" si="0"/>
        <v>252</v>
      </c>
      <c r="D26" s="21">
        <v>159</v>
      </c>
      <c r="E26" s="21">
        <v>93</v>
      </c>
      <c r="F26" s="21">
        <v>83</v>
      </c>
      <c r="G26" s="11">
        <f t="shared" si="1"/>
        <v>230</v>
      </c>
      <c r="H26" s="21">
        <v>143</v>
      </c>
      <c r="I26" s="21">
        <v>87</v>
      </c>
      <c r="J26" s="21">
        <v>79</v>
      </c>
      <c r="K26" s="14">
        <f t="shared" si="2"/>
        <v>-8.7301587301587297E-2</v>
      </c>
      <c r="L26" s="14">
        <f t="shared" si="2"/>
        <v>-0.10062893081761007</v>
      </c>
      <c r="M26" s="14">
        <f t="shared" si="2"/>
        <v>-6.4516129032258063E-2</v>
      </c>
      <c r="N26" s="14">
        <f t="shared" si="2"/>
        <v>-4.8192771084337352E-2</v>
      </c>
    </row>
    <row r="27" spans="2:14" ht="20.100000000000001" customHeight="1" thickBot="1" x14ac:dyDescent="0.25">
      <c r="B27" s="8" t="s">
        <v>18</v>
      </c>
      <c r="C27" s="11">
        <f t="shared" si="0"/>
        <v>20</v>
      </c>
      <c r="D27" s="21">
        <v>13</v>
      </c>
      <c r="E27" s="21">
        <v>7</v>
      </c>
      <c r="F27" s="21">
        <v>3</v>
      </c>
      <c r="G27" s="11">
        <f t="shared" si="1"/>
        <v>63</v>
      </c>
      <c r="H27" s="21">
        <v>53</v>
      </c>
      <c r="I27" s="21">
        <v>10</v>
      </c>
      <c r="J27" s="21">
        <v>27</v>
      </c>
      <c r="K27" s="14">
        <f t="shared" si="2"/>
        <v>2.15</v>
      </c>
      <c r="L27" s="14">
        <f t="shared" si="2"/>
        <v>3.0769230769230771</v>
      </c>
      <c r="M27" s="14">
        <f t="shared" si="2"/>
        <v>0.42857142857142855</v>
      </c>
      <c r="N27" s="14">
        <f t="shared" si="2"/>
        <v>8</v>
      </c>
    </row>
    <row r="28" spans="2:14" ht="20.100000000000001" customHeight="1" thickBot="1" x14ac:dyDescent="0.25">
      <c r="B28" s="9" t="s">
        <v>19</v>
      </c>
      <c r="C28" s="12">
        <f>SUM(C11:C27)</f>
        <v>5688</v>
      </c>
      <c r="D28" s="12">
        <f t="shared" ref="D28:F28" si="3">SUM(D11:D27)</f>
        <v>3470</v>
      </c>
      <c r="E28" s="12">
        <f t="shared" si="3"/>
        <v>2218</v>
      </c>
      <c r="F28" s="12">
        <f t="shared" si="3"/>
        <v>2984</v>
      </c>
      <c r="G28" s="12">
        <f>SUM(G11:G27)</f>
        <v>5917</v>
      </c>
      <c r="H28" s="12">
        <f>SUM(H11:H27)</f>
        <v>3743</v>
      </c>
      <c r="I28" s="12">
        <f t="shared" ref="I28:J28" si="4">SUM(I11:I27)</f>
        <v>2174</v>
      </c>
      <c r="J28" s="12">
        <f t="shared" si="4"/>
        <v>2926</v>
      </c>
      <c r="K28" s="15">
        <f t="shared" si="2"/>
        <v>4.0260196905766529E-2</v>
      </c>
      <c r="L28" s="15">
        <f t="shared" si="2"/>
        <v>7.8674351585014415E-2</v>
      </c>
      <c r="M28" s="15">
        <f t="shared" si="2"/>
        <v>-1.9837691614066726E-2</v>
      </c>
      <c r="N28" s="15">
        <f t="shared" si="2"/>
        <v>-1.9436997319034852E-2</v>
      </c>
    </row>
    <row r="29" spans="2:14" x14ac:dyDescent="0.2">
      <c r="D29" s="20"/>
      <c r="E29" s="20"/>
      <c r="F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9:N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27" t="s">
        <v>123</v>
      </c>
      <c r="D9" s="28"/>
      <c r="E9" s="28"/>
      <c r="F9" s="27" t="s">
        <v>124</v>
      </c>
      <c r="G9" s="28"/>
      <c r="H9" s="28"/>
      <c r="I9" s="27" t="s">
        <v>125</v>
      </c>
      <c r="J9" s="28"/>
      <c r="K9" s="28"/>
      <c r="L9" s="27" t="s">
        <v>126</v>
      </c>
      <c r="M9" s="28"/>
      <c r="N9" s="28"/>
    </row>
    <row r="10" spans="2:14" ht="44.25" customHeight="1" thickBot="1" x14ac:dyDescent="0.25">
      <c r="C10" s="10" t="s">
        <v>62</v>
      </c>
      <c r="D10" s="10" t="s">
        <v>63</v>
      </c>
      <c r="E10" s="10" t="s">
        <v>64</v>
      </c>
      <c r="F10" s="10" t="s">
        <v>65</v>
      </c>
      <c r="G10" s="10" t="s">
        <v>63</v>
      </c>
      <c r="H10" s="10" t="s">
        <v>64</v>
      </c>
      <c r="I10" s="10" t="s">
        <v>62</v>
      </c>
      <c r="J10" s="10" t="s">
        <v>63</v>
      </c>
      <c r="K10" s="10" t="s">
        <v>64</v>
      </c>
      <c r="L10" s="10" t="s">
        <v>65</v>
      </c>
      <c r="M10" s="10" t="s">
        <v>63</v>
      </c>
      <c r="N10" s="10" t="s">
        <v>64</v>
      </c>
    </row>
    <row r="11" spans="2:14" ht="20.100000000000001" customHeight="1" thickBot="1" x14ac:dyDescent="0.25">
      <c r="B11" s="5" t="s">
        <v>2</v>
      </c>
      <c r="C11" s="22">
        <v>16</v>
      </c>
      <c r="D11" s="22">
        <v>12</v>
      </c>
      <c r="E11" s="22">
        <v>4</v>
      </c>
      <c r="F11" s="22">
        <v>4</v>
      </c>
      <c r="G11" s="22">
        <v>4</v>
      </c>
      <c r="H11" s="22">
        <v>0</v>
      </c>
      <c r="I11" s="22">
        <v>21</v>
      </c>
      <c r="J11" s="22">
        <v>16</v>
      </c>
      <c r="K11" s="22">
        <v>5</v>
      </c>
      <c r="L11" s="22">
        <v>2</v>
      </c>
      <c r="M11" s="22">
        <v>2</v>
      </c>
      <c r="N11" s="22">
        <v>0</v>
      </c>
    </row>
    <row r="12" spans="2:14" ht="20.100000000000001" customHeight="1" thickBot="1" x14ac:dyDescent="0.25">
      <c r="B12" s="6" t="s">
        <v>3</v>
      </c>
      <c r="C12" s="22">
        <v>1</v>
      </c>
      <c r="D12" s="22">
        <v>1</v>
      </c>
      <c r="E12" s="22">
        <v>0</v>
      </c>
      <c r="F12" s="22">
        <v>0</v>
      </c>
      <c r="G12" s="22">
        <v>0</v>
      </c>
      <c r="H12" s="22">
        <v>0</v>
      </c>
      <c r="I12" s="22">
        <v>2</v>
      </c>
      <c r="J12" s="22">
        <v>2</v>
      </c>
      <c r="K12" s="22">
        <v>0</v>
      </c>
      <c r="L12" s="22">
        <v>0</v>
      </c>
      <c r="M12" s="22">
        <v>0</v>
      </c>
      <c r="N12" s="22">
        <v>0</v>
      </c>
    </row>
    <row r="13" spans="2:14" ht="20.100000000000001" customHeight="1" thickBot="1" x14ac:dyDescent="0.25">
      <c r="B13" s="6" t="s">
        <v>4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1</v>
      </c>
      <c r="J13" s="22">
        <v>1</v>
      </c>
      <c r="K13" s="22">
        <v>0</v>
      </c>
      <c r="L13" s="22">
        <v>0</v>
      </c>
      <c r="M13" s="22">
        <v>0</v>
      </c>
      <c r="N13" s="22">
        <v>0</v>
      </c>
    </row>
    <row r="14" spans="2:14" ht="20.100000000000001" customHeight="1" thickBot="1" x14ac:dyDescent="0.25">
      <c r="B14" s="6" t="s">
        <v>5</v>
      </c>
      <c r="C14" s="22">
        <v>3</v>
      </c>
      <c r="D14" s="22">
        <v>2</v>
      </c>
      <c r="E14" s="22">
        <v>1</v>
      </c>
      <c r="F14" s="22">
        <v>0</v>
      </c>
      <c r="G14" s="22">
        <v>0</v>
      </c>
      <c r="H14" s="22">
        <v>0</v>
      </c>
      <c r="I14" s="22">
        <v>8</v>
      </c>
      <c r="J14" s="22">
        <v>7</v>
      </c>
      <c r="K14" s="22">
        <v>1</v>
      </c>
      <c r="L14" s="22">
        <v>0</v>
      </c>
      <c r="M14" s="22">
        <v>0</v>
      </c>
      <c r="N14" s="22">
        <v>0</v>
      </c>
    </row>
    <row r="15" spans="2:14" ht="20.100000000000001" customHeight="1" thickBot="1" x14ac:dyDescent="0.25">
      <c r="B15" s="6" t="s">
        <v>6</v>
      </c>
      <c r="C15" s="22">
        <v>8</v>
      </c>
      <c r="D15" s="22">
        <v>7</v>
      </c>
      <c r="E15" s="22">
        <v>1</v>
      </c>
      <c r="F15" s="22">
        <v>1</v>
      </c>
      <c r="G15" s="22">
        <v>1</v>
      </c>
      <c r="H15" s="22">
        <v>0</v>
      </c>
      <c r="I15" s="22">
        <v>10</v>
      </c>
      <c r="J15" s="22">
        <v>9</v>
      </c>
      <c r="K15" s="22">
        <v>1</v>
      </c>
      <c r="L15" s="22">
        <v>0</v>
      </c>
      <c r="M15" s="22">
        <v>0</v>
      </c>
      <c r="N15" s="22">
        <v>0</v>
      </c>
    </row>
    <row r="16" spans="2:14" ht="20.100000000000001" customHeight="1" thickBot="1" x14ac:dyDescent="0.25">
      <c r="B16" s="6" t="s">
        <v>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1</v>
      </c>
      <c r="J16" s="22">
        <v>1</v>
      </c>
      <c r="K16" s="22">
        <v>0</v>
      </c>
      <c r="L16" s="22">
        <v>0</v>
      </c>
      <c r="M16" s="22">
        <v>0</v>
      </c>
      <c r="N16" s="22">
        <v>0</v>
      </c>
    </row>
    <row r="17" spans="2:14" ht="20.100000000000001" customHeight="1" thickBot="1" x14ac:dyDescent="0.25">
      <c r="B17" s="6" t="s">
        <v>8</v>
      </c>
      <c r="C17" s="22">
        <v>1</v>
      </c>
      <c r="D17" s="22">
        <v>1</v>
      </c>
      <c r="E17" s="22">
        <v>0</v>
      </c>
      <c r="F17" s="22">
        <v>1</v>
      </c>
      <c r="G17" s="22">
        <v>1</v>
      </c>
      <c r="H17" s="22">
        <v>0</v>
      </c>
      <c r="I17" s="22">
        <v>4</v>
      </c>
      <c r="J17" s="22">
        <v>4</v>
      </c>
      <c r="K17" s="22">
        <v>0</v>
      </c>
      <c r="L17" s="22">
        <v>2</v>
      </c>
      <c r="M17" s="22">
        <v>2</v>
      </c>
      <c r="N17" s="22">
        <v>0</v>
      </c>
    </row>
    <row r="18" spans="2:14" ht="20.100000000000001" customHeight="1" thickBot="1" x14ac:dyDescent="0.25">
      <c r="B18" s="6" t="s">
        <v>9</v>
      </c>
      <c r="C18" s="22">
        <v>0</v>
      </c>
      <c r="D18" s="22">
        <v>0</v>
      </c>
      <c r="E18" s="22">
        <v>0</v>
      </c>
      <c r="F18" s="22">
        <v>2</v>
      </c>
      <c r="G18" s="22">
        <v>2</v>
      </c>
      <c r="H18" s="22">
        <v>0</v>
      </c>
      <c r="I18" s="22">
        <v>1</v>
      </c>
      <c r="J18" s="22">
        <v>1</v>
      </c>
      <c r="K18" s="22">
        <v>0</v>
      </c>
      <c r="L18" s="22">
        <v>0</v>
      </c>
      <c r="M18" s="22">
        <v>0</v>
      </c>
      <c r="N18" s="22">
        <v>0</v>
      </c>
    </row>
    <row r="19" spans="2:14" ht="20.100000000000001" customHeight="1" thickBot="1" x14ac:dyDescent="0.25">
      <c r="B19" s="6" t="s">
        <v>10</v>
      </c>
      <c r="C19" s="22">
        <v>2</v>
      </c>
      <c r="D19" s="22">
        <v>2</v>
      </c>
      <c r="E19" s="22">
        <v>0</v>
      </c>
      <c r="F19" s="22">
        <v>0</v>
      </c>
      <c r="G19" s="22">
        <v>0</v>
      </c>
      <c r="H19" s="22">
        <v>0</v>
      </c>
      <c r="I19" s="22">
        <v>8</v>
      </c>
      <c r="J19" s="22">
        <v>5</v>
      </c>
      <c r="K19" s="22">
        <v>3</v>
      </c>
      <c r="L19" s="22">
        <v>1</v>
      </c>
      <c r="M19" s="22">
        <v>1</v>
      </c>
      <c r="N19" s="22">
        <v>0</v>
      </c>
    </row>
    <row r="20" spans="2:14" ht="20.100000000000001" customHeight="1" thickBot="1" x14ac:dyDescent="0.25">
      <c r="B20" s="6" t="s">
        <v>11</v>
      </c>
      <c r="C20" s="22">
        <v>12</v>
      </c>
      <c r="D20" s="22">
        <v>8</v>
      </c>
      <c r="E20" s="22">
        <v>4</v>
      </c>
      <c r="F20" s="22">
        <v>0</v>
      </c>
      <c r="G20" s="22">
        <v>0</v>
      </c>
      <c r="H20" s="22">
        <v>0</v>
      </c>
      <c r="I20" s="22">
        <v>6</v>
      </c>
      <c r="J20" s="22">
        <v>6</v>
      </c>
      <c r="K20" s="22">
        <v>0</v>
      </c>
      <c r="L20" s="22">
        <v>1</v>
      </c>
      <c r="M20" s="22">
        <v>1</v>
      </c>
      <c r="N20" s="22">
        <v>0</v>
      </c>
    </row>
    <row r="21" spans="2:14" ht="20.100000000000001" customHeight="1" thickBot="1" x14ac:dyDescent="0.25">
      <c r="B21" s="6" t="s">
        <v>12</v>
      </c>
      <c r="C21" s="22">
        <v>1</v>
      </c>
      <c r="D21" s="22">
        <v>1</v>
      </c>
      <c r="E21" s="22">
        <v>0</v>
      </c>
      <c r="F21" s="22">
        <v>0</v>
      </c>
      <c r="G21" s="22">
        <v>0</v>
      </c>
      <c r="H21" s="22">
        <v>0</v>
      </c>
      <c r="I21" s="22">
        <v>2</v>
      </c>
      <c r="J21" s="22">
        <v>1</v>
      </c>
      <c r="K21" s="22">
        <v>1</v>
      </c>
      <c r="L21" s="22">
        <v>0</v>
      </c>
      <c r="M21" s="22">
        <v>0</v>
      </c>
      <c r="N21" s="22">
        <v>0</v>
      </c>
    </row>
    <row r="22" spans="2:14" ht="20.100000000000001" customHeight="1" thickBot="1" x14ac:dyDescent="0.25">
      <c r="B22" s="6" t="s">
        <v>13</v>
      </c>
      <c r="C22" s="22">
        <v>0</v>
      </c>
      <c r="D22" s="22">
        <v>0</v>
      </c>
      <c r="E22" s="22">
        <v>0</v>
      </c>
      <c r="F22" s="22">
        <v>1</v>
      </c>
      <c r="G22" s="22">
        <v>1</v>
      </c>
      <c r="H22" s="22">
        <v>0</v>
      </c>
      <c r="I22" s="22">
        <v>1</v>
      </c>
      <c r="J22" s="22">
        <v>1</v>
      </c>
      <c r="K22" s="22">
        <v>0</v>
      </c>
      <c r="L22" s="22">
        <v>3</v>
      </c>
      <c r="M22" s="22">
        <v>2</v>
      </c>
      <c r="N22" s="22">
        <v>1</v>
      </c>
    </row>
    <row r="23" spans="2:14" ht="20.100000000000001" customHeight="1" thickBot="1" x14ac:dyDescent="0.25">
      <c r="B23" s="6" t="s">
        <v>14</v>
      </c>
      <c r="C23" s="22">
        <v>2</v>
      </c>
      <c r="D23" s="22">
        <v>2</v>
      </c>
      <c r="E23" s="22">
        <v>0</v>
      </c>
      <c r="F23" s="22">
        <v>0</v>
      </c>
      <c r="G23" s="22">
        <v>0</v>
      </c>
      <c r="H23" s="22">
        <v>0</v>
      </c>
      <c r="I23" s="22">
        <v>2</v>
      </c>
      <c r="J23" s="22">
        <v>1</v>
      </c>
      <c r="K23" s="22">
        <v>1</v>
      </c>
      <c r="L23" s="22">
        <v>1</v>
      </c>
      <c r="M23" s="22">
        <v>1</v>
      </c>
      <c r="N23" s="22">
        <v>0</v>
      </c>
    </row>
    <row r="24" spans="2:14" ht="20.100000000000001" customHeight="1" thickBot="1" x14ac:dyDescent="0.25">
      <c r="B24" s="6" t="s">
        <v>15</v>
      </c>
      <c r="C24" s="22">
        <v>4</v>
      </c>
      <c r="D24" s="22">
        <v>3</v>
      </c>
      <c r="E24" s="22">
        <v>1</v>
      </c>
      <c r="F24" s="22">
        <v>0</v>
      </c>
      <c r="G24" s="22">
        <v>0</v>
      </c>
      <c r="H24" s="22">
        <v>0</v>
      </c>
      <c r="I24" s="22">
        <v>5</v>
      </c>
      <c r="J24" s="22">
        <v>5</v>
      </c>
      <c r="K24" s="22">
        <v>0</v>
      </c>
      <c r="L24" s="22">
        <v>0</v>
      </c>
      <c r="M24" s="22">
        <v>0</v>
      </c>
      <c r="N24" s="22">
        <v>0</v>
      </c>
    </row>
    <row r="25" spans="2:14" ht="20.100000000000001" customHeight="1" thickBot="1" x14ac:dyDescent="0.25">
      <c r="B25" s="6" t="s">
        <v>16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4</v>
      </c>
      <c r="J25" s="22">
        <v>3</v>
      </c>
      <c r="K25" s="22">
        <v>1</v>
      </c>
      <c r="L25" s="22">
        <v>0</v>
      </c>
      <c r="M25" s="22">
        <v>0</v>
      </c>
      <c r="N25" s="22">
        <v>0</v>
      </c>
    </row>
    <row r="26" spans="2:14" ht="20.100000000000001" customHeight="1" thickBot="1" x14ac:dyDescent="0.25">
      <c r="B26" s="7" t="s">
        <v>17</v>
      </c>
      <c r="C26" s="22">
        <v>3</v>
      </c>
      <c r="D26" s="22">
        <v>2</v>
      </c>
      <c r="E26" s="22">
        <v>1</v>
      </c>
      <c r="F26" s="22">
        <v>0</v>
      </c>
      <c r="G26" s="22">
        <v>0</v>
      </c>
      <c r="H26" s="22">
        <v>0</v>
      </c>
      <c r="I26" s="22">
        <v>3</v>
      </c>
      <c r="J26" s="22">
        <v>2</v>
      </c>
      <c r="K26" s="22">
        <v>1</v>
      </c>
      <c r="L26" s="22">
        <v>0</v>
      </c>
      <c r="M26" s="22">
        <v>0</v>
      </c>
      <c r="N26" s="22">
        <v>0</v>
      </c>
    </row>
    <row r="27" spans="2:14" ht="20.100000000000001" customHeight="1" thickBot="1" x14ac:dyDescent="0.25">
      <c r="B27" s="8" t="s">
        <v>18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1</v>
      </c>
      <c r="J27" s="22">
        <v>1</v>
      </c>
      <c r="K27" s="22">
        <v>0</v>
      </c>
      <c r="L27" s="22">
        <v>0</v>
      </c>
      <c r="M27" s="22">
        <v>0</v>
      </c>
      <c r="N27" s="22">
        <v>0</v>
      </c>
    </row>
    <row r="28" spans="2:14" ht="20.100000000000001" customHeight="1" thickBot="1" x14ac:dyDescent="0.25">
      <c r="B28" s="9" t="s">
        <v>19</v>
      </c>
      <c r="C28" s="12">
        <f>SUM(C11:C27)</f>
        <v>53</v>
      </c>
      <c r="D28" s="12">
        <f t="shared" ref="D28:N28" si="0">SUM(D11:D27)</f>
        <v>41</v>
      </c>
      <c r="E28" s="12">
        <f t="shared" si="0"/>
        <v>12</v>
      </c>
      <c r="F28" s="12">
        <f t="shared" si="0"/>
        <v>9</v>
      </c>
      <c r="G28" s="12">
        <f t="shared" si="0"/>
        <v>9</v>
      </c>
      <c r="H28" s="12">
        <f t="shared" si="0"/>
        <v>0</v>
      </c>
      <c r="I28" s="12">
        <f t="shared" si="0"/>
        <v>80</v>
      </c>
      <c r="J28" s="12">
        <f t="shared" si="0"/>
        <v>66</v>
      </c>
      <c r="K28" s="12">
        <f t="shared" si="0"/>
        <v>14</v>
      </c>
      <c r="L28" s="12">
        <f t="shared" si="0"/>
        <v>10</v>
      </c>
      <c r="M28" s="12">
        <f t="shared" si="0"/>
        <v>9</v>
      </c>
      <c r="N28" s="12">
        <f t="shared" si="0"/>
        <v>1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2" spans="2:14" ht="62.25" customHeight="1" thickBot="1" x14ac:dyDescent="0.25">
      <c r="C32" s="27" t="s">
        <v>127</v>
      </c>
      <c r="D32" s="28"/>
      <c r="E32" s="28"/>
      <c r="F32" s="27" t="s">
        <v>128</v>
      </c>
      <c r="G32" s="28"/>
      <c r="H32" s="28"/>
    </row>
    <row r="33" spans="2:8" ht="44.25" customHeight="1" thickBot="1" x14ac:dyDescent="0.25">
      <c r="C33" s="10" t="s">
        <v>65</v>
      </c>
      <c r="D33" s="10" t="s">
        <v>63</v>
      </c>
      <c r="E33" s="10" t="s">
        <v>64</v>
      </c>
      <c r="F33" s="10" t="s">
        <v>65</v>
      </c>
      <c r="G33" s="10" t="s">
        <v>63</v>
      </c>
      <c r="H33" s="10" t="s">
        <v>64</v>
      </c>
    </row>
    <row r="34" spans="2:8" ht="20.100000000000001" customHeight="1" thickBot="1" x14ac:dyDescent="0.25">
      <c r="B34" s="5" t="s">
        <v>2</v>
      </c>
      <c r="C34" s="14">
        <f t="shared" ref="C34:H49" si="1">IF(C11=0,"-",IF(I11=0,"-",(I11-C11)/C11))</f>
        <v>0.3125</v>
      </c>
      <c r="D34" s="14">
        <f t="shared" si="1"/>
        <v>0.33333333333333331</v>
      </c>
      <c r="E34" s="14">
        <f t="shared" si="1"/>
        <v>0.25</v>
      </c>
      <c r="F34" s="14">
        <f t="shared" si="1"/>
        <v>-0.5</v>
      </c>
      <c r="G34" s="14">
        <f t="shared" si="1"/>
        <v>-0.5</v>
      </c>
      <c r="H34" s="14" t="str">
        <f t="shared" si="1"/>
        <v>-</v>
      </c>
    </row>
    <row r="35" spans="2:8" ht="20.100000000000001" customHeight="1" thickBot="1" x14ac:dyDescent="0.25">
      <c r="B35" s="6" t="s">
        <v>3</v>
      </c>
      <c r="C35" s="14">
        <f t="shared" si="1"/>
        <v>1</v>
      </c>
      <c r="D35" s="14">
        <f t="shared" si="1"/>
        <v>1</v>
      </c>
      <c r="E35" s="14" t="str">
        <f t="shared" si="1"/>
        <v>-</v>
      </c>
      <c r="F35" s="14" t="str">
        <f t="shared" si="1"/>
        <v>-</v>
      </c>
      <c r="G35" s="14" t="str">
        <f t="shared" si="1"/>
        <v>-</v>
      </c>
      <c r="H35" s="14" t="str">
        <f t="shared" si="1"/>
        <v>-</v>
      </c>
    </row>
    <row r="36" spans="2:8" ht="20.100000000000001" customHeight="1" thickBot="1" x14ac:dyDescent="0.25">
      <c r="B36" s="6" t="s">
        <v>4</v>
      </c>
      <c r="C36" s="14" t="str">
        <f t="shared" si="1"/>
        <v>-</v>
      </c>
      <c r="D36" s="14" t="str">
        <f t="shared" si="1"/>
        <v>-</v>
      </c>
      <c r="E36" s="14" t="str">
        <f t="shared" si="1"/>
        <v>-</v>
      </c>
      <c r="F36" s="14" t="str">
        <f t="shared" si="1"/>
        <v>-</v>
      </c>
      <c r="G36" s="14" t="str">
        <f t="shared" si="1"/>
        <v>-</v>
      </c>
      <c r="H36" s="14" t="str">
        <f t="shared" si="1"/>
        <v>-</v>
      </c>
    </row>
    <row r="37" spans="2:8" ht="20.100000000000001" customHeight="1" thickBot="1" x14ac:dyDescent="0.25">
      <c r="B37" s="6" t="s">
        <v>5</v>
      </c>
      <c r="C37" s="14">
        <f t="shared" si="1"/>
        <v>1.6666666666666667</v>
      </c>
      <c r="D37" s="14">
        <f t="shared" si="1"/>
        <v>2.5</v>
      </c>
      <c r="E37" s="14">
        <f t="shared" si="1"/>
        <v>0</v>
      </c>
      <c r="F37" s="14" t="str">
        <f t="shared" si="1"/>
        <v>-</v>
      </c>
      <c r="G37" s="14" t="str">
        <f t="shared" si="1"/>
        <v>-</v>
      </c>
      <c r="H37" s="14" t="str">
        <f t="shared" si="1"/>
        <v>-</v>
      </c>
    </row>
    <row r="38" spans="2:8" ht="20.100000000000001" customHeight="1" thickBot="1" x14ac:dyDescent="0.25">
      <c r="B38" s="6" t="s">
        <v>6</v>
      </c>
      <c r="C38" s="14">
        <f t="shared" si="1"/>
        <v>0.25</v>
      </c>
      <c r="D38" s="14">
        <f t="shared" si="1"/>
        <v>0.2857142857142857</v>
      </c>
      <c r="E38" s="14">
        <f t="shared" si="1"/>
        <v>0</v>
      </c>
      <c r="F38" s="14" t="str">
        <f t="shared" si="1"/>
        <v>-</v>
      </c>
      <c r="G38" s="14" t="str">
        <f t="shared" si="1"/>
        <v>-</v>
      </c>
      <c r="H38" s="14" t="str">
        <f t="shared" si="1"/>
        <v>-</v>
      </c>
    </row>
    <row r="39" spans="2:8" ht="20.100000000000001" customHeight="1" thickBot="1" x14ac:dyDescent="0.25">
      <c r="B39" s="6" t="s">
        <v>7</v>
      </c>
      <c r="C39" s="14" t="str">
        <f t="shared" si="1"/>
        <v>-</v>
      </c>
      <c r="D39" s="14" t="str">
        <f t="shared" si="1"/>
        <v>-</v>
      </c>
      <c r="E39" s="14" t="str">
        <f t="shared" si="1"/>
        <v>-</v>
      </c>
      <c r="F39" s="14" t="str">
        <f t="shared" si="1"/>
        <v>-</v>
      </c>
      <c r="G39" s="14" t="str">
        <f t="shared" si="1"/>
        <v>-</v>
      </c>
      <c r="H39" s="14" t="str">
        <f t="shared" si="1"/>
        <v>-</v>
      </c>
    </row>
    <row r="40" spans="2:8" ht="20.100000000000001" customHeight="1" thickBot="1" x14ac:dyDescent="0.25">
      <c r="B40" s="6" t="s">
        <v>8</v>
      </c>
      <c r="C40" s="14">
        <f t="shared" si="1"/>
        <v>3</v>
      </c>
      <c r="D40" s="14">
        <f t="shared" si="1"/>
        <v>3</v>
      </c>
      <c r="E40" s="14" t="str">
        <f t="shared" si="1"/>
        <v>-</v>
      </c>
      <c r="F40" s="14">
        <f t="shared" si="1"/>
        <v>1</v>
      </c>
      <c r="G40" s="14">
        <f t="shared" si="1"/>
        <v>1</v>
      </c>
      <c r="H40" s="14" t="str">
        <f t="shared" si="1"/>
        <v>-</v>
      </c>
    </row>
    <row r="41" spans="2:8" ht="20.100000000000001" customHeight="1" thickBot="1" x14ac:dyDescent="0.25">
      <c r="B41" s="6" t="s">
        <v>9</v>
      </c>
      <c r="C41" s="14" t="str">
        <f t="shared" si="1"/>
        <v>-</v>
      </c>
      <c r="D41" s="14" t="str">
        <f t="shared" si="1"/>
        <v>-</v>
      </c>
      <c r="E41" s="14" t="str">
        <f t="shared" si="1"/>
        <v>-</v>
      </c>
      <c r="F41" s="14" t="str">
        <f t="shared" si="1"/>
        <v>-</v>
      </c>
      <c r="G41" s="14" t="str">
        <f t="shared" si="1"/>
        <v>-</v>
      </c>
      <c r="H41" s="14" t="str">
        <f t="shared" si="1"/>
        <v>-</v>
      </c>
    </row>
    <row r="42" spans="2:8" ht="20.100000000000001" customHeight="1" thickBot="1" x14ac:dyDescent="0.25">
      <c r="B42" s="6" t="s">
        <v>10</v>
      </c>
      <c r="C42" s="14">
        <f t="shared" si="1"/>
        <v>3</v>
      </c>
      <c r="D42" s="14">
        <f t="shared" si="1"/>
        <v>1.5</v>
      </c>
      <c r="E42" s="14" t="str">
        <f t="shared" si="1"/>
        <v>-</v>
      </c>
      <c r="F42" s="14" t="str">
        <f t="shared" si="1"/>
        <v>-</v>
      </c>
      <c r="G42" s="14" t="str">
        <f t="shared" si="1"/>
        <v>-</v>
      </c>
      <c r="H42" s="14" t="str">
        <f t="shared" si="1"/>
        <v>-</v>
      </c>
    </row>
    <row r="43" spans="2:8" ht="20.100000000000001" customHeight="1" thickBot="1" x14ac:dyDescent="0.25">
      <c r="B43" s="6" t="s">
        <v>11</v>
      </c>
      <c r="C43" s="14">
        <f t="shared" si="1"/>
        <v>-0.5</v>
      </c>
      <c r="D43" s="14">
        <f t="shared" si="1"/>
        <v>-0.25</v>
      </c>
      <c r="E43" s="14" t="str">
        <f t="shared" si="1"/>
        <v>-</v>
      </c>
      <c r="F43" s="14" t="str">
        <f t="shared" si="1"/>
        <v>-</v>
      </c>
      <c r="G43" s="14" t="str">
        <f t="shared" si="1"/>
        <v>-</v>
      </c>
      <c r="H43" s="14" t="str">
        <f t="shared" si="1"/>
        <v>-</v>
      </c>
    </row>
    <row r="44" spans="2:8" ht="20.100000000000001" customHeight="1" thickBot="1" x14ac:dyDescent="0.25">
      <c r="B44" s="6" t="s">
        <v>12</v>
      </c>
      <c r="C44" s="14">
        <f t="shared" si="1"/>
        <v>1</v>
      </c>
      <c r="D44" s="14">
        <f t="shared" si="1"/>
        <v>0</v>
      </c>
      <c r="E44" s="14" t="str">
        <f t="shared" si="1"/>
        <v>-</v>
      </c>
      <c r="F44" s="14" t="str">
        <f t="shared" si="1"/>
        <v>-</v>
      </c>
      <c r="G44" s="14" t="str">
        <f t="shared" si="1"/>
        <v>-</v>
      </c>
      <c r="H44" s="14" t="str">
        <f t="shared" si="1"/>
        <v>-</v>
      </c>
    </row>
    <row r="45" spans="2:8" ht="20.100000000000001" customHeight="1" thickBot="1" x14ac:dyDescent="0.25">
      <c r="B45" s="6" t="s">
        <v>13</v>
      </c>
      <c r="C45" s="14" t="str">
        <f t="shared" si="1"/>
        <v>-</v>
      </c>
      <c r="D45" s="14" t="str">
        <f t="shared" si="1"/>
        <v>-</v>
      </c>
      <c r="E45" s="14" t="str">
        <f t="shared" si="1"/>
        <v>-</v>
      </c>
      <c r="F45" s="14">
        <f t="shared" si="1"/>
        <v>2</v>
      </c>
      <c r="G45" s="14">
        <f t="shared" si="1"/>
        <v>1</v>
      </c>
      <c r="H45" s="14" t="str">
        <f t="shared" si="1"/>
        <v>-</v>
      </c>
    </row>
    <row r="46" spans="2:8" ht="20.100000000000001" customHeight="1" thickBot="1" x14ac:dyDescent="0.25">
      <c r="B46" s="6" t="s">
        <v>14</v>
      </c>
      <c r="C46" s="14">
        <f t="shared" si="1"/>
        <v>0</v>
      </c>
      <c r="D46" s="14">
        <f t="shared" si="1"/>
        <v>-0.5</v>
      </c>
      <c r="E46" s="14" t="str">
        <f t="shared" si="1"/>
        <v>-</v>
      </c>
      <c r="F46" s="14" t="str">
        <f t="shared" si="1"/>
        <v>-</v>
      </c>
      <c r="G46" s="14" t="str">
        <f t="shared" si="1"/>
        <v>-</v>
      </c>
      <c r="H46" s="14" t="str">
        <f t="shared" si="1"/>
        <v>-</v>
      </c>
    </row>
    <row r="47" spans="2:8" ht="20.100000000000001" customHeight="1" thickBot="1" x14ac:dyDescent="0.25">
      <c r="B47" s="6" t="s">
        <v>15</v>
      </c>
      <c r="C47" s="14">
        <f t="shared" si="1"/>
        <v>0.25</v>
      </c>
      <c r="D47" s="14">
        <f t="shared" si="1"/>
        <v>0.66666666666666663</v>
      </c>
      <c r="E47" s="14" t="str">
        <f t="shared" si="1"/>
        <v>-</v>
      </c>
      <c r="F47" s="14" t="str">
        <f t="shared" si="1"/>
        <v>-</v>
      </c>
      <c r="G47" s="14" t="str">
        <f t="shared" si="1"/>
        <v>-</v>
      </c>
      <c r="H47" s="14" t="str">
        <f t="shared" si="1"/>
        <v>-</v>
      </c>
    </row>
    <row r="48" spans="2:8" ht="20.100000000000001" customHeight="1" thickBot="1" x14ac:dyDescent="0.25">
      <c r="B48" s="6" t="s">
        <v>16</v>
      </c>
      <c r="C48" s="14" t="str">
        <f t="shared" si="1"/>
        <v>-</v>
      </c>
      <c r="D48" s="14" t="str">
        <f t="shared" si="1"/>
        <v>-</v>
      </c>
      <c r="E48" s="14" t="str">
        <f t="shared" si="1"/>
        <v>-</v>
      </c>
      <c r="F48" s="14" t="str">
        <f t="shared" si="1"/>
        <v>-</v>
      </c>
      <c r="G48" s="14" t="str">
        <f t="shared" si="1"/>
        <v>-</v>
      </c>
      <c r="H48" s="14" t="str">
        <f t="shared" si="1"/>
        <v>-</v>
      </c>
    </row>
    <row r="49" spans="2:8" ht="20.100000000000001" customHeight="1" thickBot="1" x14ac:dyDescent="0.25">
      <c r="B49" s="7" t="s">
        <v>17</v>
      </c>
      <c r="C49" s="14">
        <f t="shared" si="1"/>
        <v>0</v>
      </c>
      <c r="D49" s="14">
        <f t="shared" si="1"/>
        <v>0</v>
      </c>
      <c r="E49" s="14">
        <f t="shared" si="1"/>
        <v>0</v>
      </c>
      <c r="F49" s="14" t="str">
        <f t="shared" si="1"/>
        <v>-</v>
      </c>
      <c r="G49" s="14" t="str">
        <f t="shared" si="1"/>
        <v>-</v>
      </c>
      <c r="H49" s="14" t="str">
        <f t="shared" si="1"/>
        <v>-</v>
      </c>
    </row>
    <row r="50" spans="2:8" ht="20.100000000000001" customHeight="1" thickBot="1" x14ac:dyDescent="0.25">
      <c r="B50" s="8" t="s">
        <v>18</v>
      </c>
      <c r="C50" s="14" t="str">
        <f t="shared" ref="C50:H51" si="2">IF(C27=0,"-",IF(I27=0,"-",(I27-C27)/C27))</f>
        <v>-</v>
      </c>
      <c r="D50" s="14" t="str">
        <f t="shared" si="2"/>
        <v>-</v>
      </c>
      <c r="E50" s="14" t="str">
        <f t="shared" si="2"/>
        <v>-</v>
      </c>
      <c r="F50" s="14" t="str">
        <f t="shared" si="2"/>
        <v>-</v>
      </c>
      <c r="G50" s="14" t="str">
        <f t="shared" si="2"/>
        <v>-</v>
      </c>
      <c r="H50" s="14" t="str">
        <f t="shared" si="2"/>
        <v>-</v>
      </c>
    </row>
    <row r="51" spans="2:8" ht="20.100000000000001" customHeight="1" thickBot="1" x14ac:dyDescent="0.25">
      <c r="B51" s="9" t="s">
        <v>19</v>
      </c>
      <c r="C51" s="15">
        <f t="shared" si="2"/>
        <v>0.50943396226415094</v>
      </c>
      <c r="D51" s="15">
        <f t="shared" si="2"/>
        <v>0.6097560975609756</v>
      </c>
      <c r="E51" s="15">
        <f t="shared" si="2"/>
        <v>0.16666666666666666</v>
      </c>
      <c r="F51" s="15">
        <f t="shared" si="2"/>
        <v>0.1111111111111111</v>
      </c>
      <c r="G51" s="15">
        <f t="shared" si="2"/>
        <v>0</v>
      </c>
      <c r="H51" s="15" t="str">
        <f t="shared" si="2"/>
        <v>-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Audiencias_Sentencias</vt:lpstr>
      <vt:lpstr>Audiencias_Pers Enjuic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Belen Manchon Colmenarejo</cp:lastModifiedBy>
  <cp:lastPrinted>2019-09-06T09:56:12Z</cp:lastPrinted>
  <dcterms:created xsi:type="dcterms:W3CDTF">2018-12-11T12:27:19Z</dcterms:created>
  <dcterms:modified xsi:type="dcterms:W3CDTF">2022-10-11T11:21:23Z</dcterms:modified>
</cp:coreProperties>
</file>